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2"/>
  <workbookPr filterPrivacy="1"/>
  <xr:revisionPtr revIDLastSave="0" documentId="8_{B6B0A3BB-4880-4D13-A077-68053A7C7318}" xr6:coauthVersionLast="47" xr6:coauthVersionMax="47" xr10:uidLastSave="{00000000-0000-0000-0000-000000000000}"/>
  <bookViews>
    <workbookView xWindow="2340" yWindow="0" windowWidth="21045" windowHeight="15600" xr2:uid="{00000000-000D-0000-FFFF-FFFF00000000}"/>
  </bookViews>
  <sheets>
    <sheet name="Cash Flow" sheetId="1" r:id="rId1"/>
    <sheet name="Cash Flow Chart" sheetId="2" r:id="rId2"/>
  </sheets>
  <definedNames>
    <definedName name="Cash_beginning">'Cash Flow'!$C$7</definedName>
    <definedName name="Cash_minimum">'Cash Flow'!$C$4</definedName>
    <definedName name="Company_name">'Cash Flow'!$B$2</definedName>
    <definedName name="_xlnm.Print_Titles" localSheetId="0">'Cash Flow'!$6:$6</definedName>
    <definedName name="Start_date">'Cash Flow'!$C$3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1" l="1"/>
  <c r="F16" i="1"/>
  <c r="D16" i="1"/>
  <c r="O4" i="1" l="1"/>
  <c r="N4" i="1"/>
  <c r="M4" i="1"/>
  <c r="L4" i="1"/>
  <c r="K4" i="1"/>
  <c r="J4" i="1"/>
  <c r="I4" i="1"/>
  <c r="H4" i="1"/>
  <c r="G4" i="1"/>
  <c r="F4" i="1"/>
  <c r="E4" i="1"/>
  <c r="D4" i="1"/>
  <c r="P61" i="1" l="1"/>
  <c r="P60" i="1"/>
  <c r="P59" i="1"/>
  <c r="P58" i="1"/>
  <c r="P57" i="1"/>
  <c r="P56" i="1"/>
  <c r="C17" i="1" l="1"/>
  <c r="C53" i="1" s="1"/>
  <c r="D7" i="1" l="1"/>
  <c r="D17" i="1" s="1"/>
  <c r="E16" i="1" l="1"/>
  <c r="D37" i="2" l="1"/>
  <c r="P10" i="1" l="1"/>
  <c r="P12" i="1"/>
  <c r="P13" i="1"/>
  <c r="P14" i="1"/>
  <c r="P15" i="1"/>
  <c r="P48" i="1"/>
  <c r="P49" i="1"/>
  <c r="P50" i="1"/>
  <c r="P47" i="1"/>
  <c r="P21" i="1"/>
  <c r="P22" i="1"/>
  <c r="P23" i="1"/>
  <c r="P24" i="1"/>
  <c r="P25" i="1"/>
  <c r="P26" i="1"/>
  <c r="P27" i="1"/>
  <c r="P28" i="1"/>
  <c r="P29" i="1"/>
  <c r="P30" i="1"/>
  <c r="P31" i="1"/>
  <c r="P32" i="1"/>
  <c r="P33" i="1"/>
  <c r="P34" i="1"/>
  <c r="P35" i="1"/>
  <c r="P36" i="1"/>
  <c r="P37" i="1"/>
  <c r="P38" i="1"/>
  <c r="P39" i="1"/>
  <c r="P40" i="1"/>
  <c r="P41" i="1"/>
  <c r="P42" i="1"/>
  <c r="P43" i="1"/>
  <c r="P44" i="1"/>
  <c r="P20" i="1"/>
  <c r="G16" i="1"/>
  <c r="H16" i="1"/>
  <c r="I16" i="1"/>
  <c r="J16" i="1"/>
  <c r="K16" i="1"/>
  <c r="L16" i="1"/>
  <c r="M16" i="1"/>
  <c r="N16" i="1"/>
  <c r="O16" i="1"/>
  <c r="P51" i="1" l="1"/>
  <c r="D45" i="1"/>
  <c r="D52" i="1" s="1"/>
  <c r="F45" i="1"/>
  <c r="F52" i="1" s="1"/>
  <c r="K45" i="1"/>
  <c r="K52" i="1" s="1"/>
  <c r="E45" i="1"/>
  <c r="E52" i="1" s="1"/>
  <c r="J45" i="1"/>
  <c r="J52" i="1" s="1"/>
  <c r="N45" i="1"/>
  <c r="N52" i="1" s="1"/>
  <c r="I45" i="1"/>
  <c r="I52" i="1" s="1"/>
  <c r="O45" i="1"/>
  <c r="O52" i="1" s="1"/>
  <c r="H45" i="1"/>
  <c r="H52" i="1" s="1"/>
  <c r="L45" i="1"/>
  <c r="L52" i="1" s="1"/>
  <c r="M45" i="1"/>
  <c r="M52" i="1" s="1"/>
  <c r="G45" i="1"/>
  <c r="G52" i="1" s="1"/>
  <c r="P16" i="1"/>
  <c r="P52" i="1" l="1"/>
  <c r="D53" i="1"/>
  <c r="E7" i="1" s="1"/>
  <c r="E17" i="1" s="1"/>
  <c r="E53" i="1" s="1"/>
  <c r="F7" i="1" s="1"/>
  <c r="F17" i="1" s="1"/>
  <c r="F53" i="1" s="1"/>
  <c r="G7" i="1" s="1"/>
  <c r="G17" i="1" s="1"/>
  <c r="G53" i="1" s="1"/>
  <c r="H7" i="1" s="1"/>
  <c r="H17" i="1" s="1"/>
  <c r="H53" i="1" s="1"/>
  <c r="I7" i="1" s="1"/>
  <c r="I17" i="1" s="1"/>
  <c r="I53" i="1" s="1"/>
  <c r="J7" i="1" s="1"/>
  <c r="J17" i="1" s="1"/>
  <c r="J53" i="1" s="1"/>
  <c r="K7" i="1" s="1"/>
  <c r="K17" i="1" s="1"/>
  <c r="K53" i="1" s="1"/>
  <c r="L7" i="1" s="1"/>
  <c r="L17" i="1" s="1"/>
  <c r="L53" i="1" s="1"/>
  <c r="M7" i="1" s="1"/>
  <c r="M17" i="1" s="1"/>
  <c r="M53" i="1" s="1"/>
  <c r="N7" i="1" s="1"/>
  <c r="N17" i="1" s="1"/>
  <c r="N53" i="1" s="1"/>
  <c r="O7" i="1" s="1"/>
  <c r="O17" i="1" s="1"/>
  <c r="O53" i="1" s="1"/>
  <c r="P45" i="1"/>
</calcChain>
</file>

<file path=xl/sharedStrings.xml><?xml version="1.0" encoding="utf-8"?>
<sst xmlns="http://schemas.openxmlformats.org/spreadsheetml/2006/main" count="122" uniqueCount="53">
  <si>
    <t>Cash Flow Projection</t>
  </si>
  <si>
    <t>Organisation Name</t>
  </si>
  <si>
    <t>Starting date</t>
  </si>
  <si>
    <t>Cash balance alert minimum</t>
  </si>
  <si>
    <t>Beginning</t>
  </si>
  <si>
    <t>JAN</t>
  </si>
  <si>
    <t>FEB</t>
  </si>
  <si>
    <t>MAR</t>
  </si>
  <si>
    <t>APR</t>
  </si>
  <si>
    <t>MAY</t>
  </si>
  <si>
    <t>JUN</t>
  </si>
  <si>
    <t>JUL</t>
  </si>
  <si>
    <t>AUG</t>
  </si>
  <si>
    <t>SEP</t>
  </si>
  <si>
    <t>OCT</t>
  </si>
  <si>
    <t>NOV</t>
  </si>
  <si>
    <t>DEC</t>
  </si>
  <si>
    <t>Total</t>
  </si>
  <si>
    <t>Cash on hand (beginning of month)</t>
  </si>
  <si>
    <t>MONEY INTO ORGANISATION</t>
  </si>
  <si>
    <t xml:space="preserve"> </t>
  </si>
  <si>
    <t>Cash sales</t>
  </si>
  <si>
    <t>TOTAL CASH RECEIPTS</t>
  </si>
  <si>
    <t>Total cash available</t>
  </si>
  <si>
    <t>MONEY PAID OUT</t>
  </si>
  <si>
    <t>Association Fees Paid Out</t>
  </si>
  <si>
    <t>Insurance</t>
  </si>
  <si>
    <t>Office expense</t>
  </si>
  <si>
    <t>Motor Vehicle Expenses</t>
  </si>
  <si>
    <t>Advertising</t>
  </si>
  <si>
    <t>Rent or lease</t>
  </si>
  <si>
    <t>Utilities</t>
  </si>
  <si>
    <t>Repairs and maintenance</t>
  </si>
  <si>
    <t>Travel</t>
  </si>
  <si>
    <t>Wages</t>
  </si>
  <si>
    <t>Other expenses</t>
  </si>
  <si>
    <t>Miscellaneous</t>
  </si>
  <si>
    <t>SUBTOTAL</t>
  </si>
  <si>
    <t>CASH PAID OUT</t>
  </si>
  <si>
    <t>Loan principal payment</t>
  </si>
  <si>
    <t>Capital purchases</t>
  </si>
  <si>
    <t>Other startup costs</t>
  </si>
  <si>
    <t>To reserve acc</t>
  </si>
  <si>
    <t>TOTAL CASH PAID OUT</t>
  </si>
  <si>
    <t>Cash on hand (end of month)</t>
  </si>
  <si>
    <t>OTHER OPERATING DATA</t>
  </si>
  <si>
    <t>Sales volume (dollars)</t>
  </si>
  <si>
    <t>Accounts receivable balance</t>
  </si>
  <si>
    <t>Bad debt balance</t>
  </si>
  <si>
    <t>Inventory on hand</t>
  </si>
  <si>
    <t>Accounts payable balance</t>
  </si>
  <si>
    <t>Depreciation</t>
  </si>
  <si>
    <t>Combination chart showing Cash on Hand Minimum Alert and Cash Flow Projection is in this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</si>
</sst>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00_);_(&quot;$&quot;* \(#,##0.00\);_(&quot;$&quot;* &quot;-&quot;??_);_(@_)"/>
    <numFmt numFmtId="165" formatCode="mmmm"/>
    <numFmt numFmtId="166" formatCode="&quot;$&quot;#,##0"/>
  </numFmts>
  <fonts count="14">
    <font>
      <sz val="8"/>
      <name val="Arial"/>
    </font>
    <font>
      <sz val="10"/>
      <name val="Arial"/>
      <family val="2"/>
    </font>
    <font>
      <sz val="8"/>
      <name val="Arial"/>
      <family val="2"/>
    </font>
    <font>
      <sz val="8"/>
      <name val="Arial"/>
      <family val="2"/>
      <scheme val="minor"/>
    </font>
    <font>
      <sz val="10"/>
      <color indexed="8"/>
      <name val="Arial"/>
      <family val="2"/>
      <scheme val="minor"/>
    </font>
    <font>
      <b/>
      <sz val="10"/>
      <name val="Arial"/>
      <family val="2"/>
      <scheme val="minor"/>
    </font>
    <font>
      <b/>
      <sz val="8"/>
      <name val="Arial"/>
      <family val="2"/>
      <scheme val="minor"/>
    </font>
    <font>
      <sz val="10"/>
      <name val="Arial"/>
      <family val="2"/>
      <scheme val="minor"/>
    </font>
    <font>
      <sz val="8"/>
      <color theme="0"/>
      <name val="Arial"/>
      <family val="2"/>
      <scheme val="minor"/>
    </font>
    <font>
      <b/>
      <sz val="14"/>
      <color theme="1" tint="0.249977111117893"/>
      <name val="Arial"/>
      <family val="2"/>
      <scheme val="major"/>
    </font>
    <font>
      <b/>
      <sz val="8"/>
      <color theme="0"/>
      <name val="Arial"/>
      <family val="2"/>
      <scheme val="minor"/>
    </font>
    <font>
      <b/>
      <sz val="8"/>
      <color theme="0" tint="-0.249977111117893"/>
      <name val="Arial"/>
      <family val="2"/>
      <scheme val="minor"/>
    </font>
    <font>
      <sz val="8"/>
      <color theme="0" tint="-0.249977111117893"/>
      <name val="Arial"/>
      <family val="2"/>
      <scheme val="minor"/>
    </font>
    <font>
      <b/>
      <sz val="8"/>
      <color theme="1"/>
      <name val="Arial"/>
      <family val="2"/>
      <scheme val="minor"/>
    </font>
  </fonts>
  <fills count="7">
    <fill>
      <patternFill patternType="none"/>
    </fill>
    <fill>
      <patternFill patternType="gray125"/>
    </fill>
    <fill>
      <patternFill patternType="lightUp">
        <bgColor indexed="2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2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wrapText="1"/>
    </xf>
    <xf numFmtId="164" fontId="1" fillId="0" borderId="0" applyFont="0" applyFill="0" applyBorder="0" applyAlignment="0" applyProtection="0"/>
  </cellStyleXfs>
  <cellXfs count="64">
    <xf numFmtId="0" fontId="0" fillId="0" borderId="0" xfId="0">
      <alignment wrapText="1"/>
    </xf>
    <xf numFmtId="0" fontId="3" fillId="0" borderId="0" xfId="0" applyFont="1" applyAlignment="1"/>
    <xf numFmtId="0" fontId="4" fillId="0" borderId="0" xfId="0" applyFont="1">
      <alignment wrapText="1"/>
    </xf>
    <xf numFmtId="3" fontId="3" fillId="0" borderId="5" xfId="0" applyNumberFormat="1" applyFont="1" applyBorder="1" applyProtection="1">
      <alignment wrapText="1"/>
      <protection locked="0"/>
    </xf>
    <xf numFmtId="0" fontId="5" fillId="0" borderId="0" xfId="0" applyFont="1" applyAlignment="1"/>
    <xf numFmtId="0" fontId="6" fillId="0" borderId="0" xfId="0" applyFont="1">
      <alignment wrapText="1"/>
    </xf>
    <xf numFmtId="0" fontId="3" fillId="0" borderId="0" xfId="0" applyFont="1">
      <alignment wrapText="1"/>
    </xf>
    <xf numFmtId="3" fontId="3" fillId="2" borderId="6" xfId="0" applyNumberFormat="1" applyFont="1" applyFill="1" applyBorder="1">
      <alignment wrapText="1"/>
    </xf>
    <xf numFmtId="3" fontId="3" fillId="0" borderId="2" xfId="0" applyNumberFormat="1" applyFont="1" applyBorder="1">
      <alignment wrapText="1"/>
    </xf>
    <xf numFmtId="0" fontId="7" fillId="0" borderId="0" xfId="0" applyFont="1">
      <alignment wrapText="1"/>
    </xf>
    <xf numFmtId="3" fontId="8" fillId="0" borderId="0" xfId="0" applyNumberFormat="1" applyFont="1" applyAlignment="1"/>
    <xf numFmtId="3" fontId="3" fillId="3" borderId="6" xfId="0" applyNumberFormat="1" applyFont="1" applyFill="1" applyBorder="1">
      <alignment wrapText="1"/>
    </xf>
    <xf numFmtId="3" fontId="3" fillId="0" borderId="0" xfId="0" applyNumberFormat="1" applyFont="1">
      <alignment wrapText="1"/>
    </xf>
    <xf numFmtId="0" fontId="6" fillId="0" borderId="2" xfId="0" applyFont="1" applyBorder="1">
      <alignment wrapText="1"/>
    </xf>
    <xf numFmtId="3" fontId="3" fillId="3" borderId="4" xfId="0" applyNumberFormat="1" applyFont="1" applyFill="1" applyBorder="1">
      <alignment wrapText="1"/>
    </xf>
    <xf numFmtId="3" fontId="3" fillId="2" borderId="7" xfId="0" applyNumberFormat="1" applyFont="1" applyFill="1" applyBorder="1">
      <alignment wrapText="1"/>
    </xf>
    <xf numFmtId="3" fontId="3" fillId="0" borderId="8" xfId="0" applyNumberFormat="1" applyFont="1" applyBorder="1" applyProtection="1">
      <alignment wrapText="1"/>
      <protection locked="0"/>
    </xf>
    <xf numFmtId="0" fontId="3" fillId="0" borderId="9" xfId="0" applyFont="1" applyBorder="1" applyAlignment="1"/>
    <xf numFmtId="0" fontId="3" fillId="0" borderId="3" xfId="0" applyFont="1" applyBorder="1">
      <alignment wrapText="1"/>
    </xf>
    <xf numFmtId="3" fontId="3" fillId="4" borderId="4" xfId="0" applyNumberFormat="1" applyFont="1" applyFill="1" applyBorder="1">
      <alignment wrapText="1"/>
    </xf>
    <xf numFmtId="0" fontId="3" fillId="0" borderId="11" xfId="0" applyFont="1" applyBorder="1">
      <alignment wrapText="1"/>
    </xf>
    <xf numFmtId="3" fontId="3" fillId="4" borderId="10" xfId="0" applyNumberFormat="1" applyFont="1" applyFill="1" applyBorder="1">
      <alignment wrapText="1"/>
    </xf>
    <xf numFmtId="0" fontId="3" fillId="0" borderId="12" xfId="0" applyFont="1" applyBorder="1">
      <alignment wrapText="1"/>
    </xf>
    <xf numFmtId="3" fontId="3" fillId="0" borderId="13" xfId="0" applyNumberFormat="1" applyFont="1" applyBorder="1" applyProtection="1">
      <alignment wrapText="1"/>
      <protection locked="0"/>
    </xf>
    <xf numFmtId="0" fontId="3" fillId="4" borderId="13" xfId="0" applyFont="1" applyFill="1" applyBorder="1">
      <alignment wrapText="1"/>
    </xf>
    <xf numFmtId="0" fontId="3" fillId="4" borderId="5" xfId="0" applyFont="1" applyFill="1" applyBorder="1">
      <alignment wrapText="1"/>
    </xf>
    <xf numFmtId="0" fontId="3" fillId="2" borderId="6" xfId="0" applyFont="1" applyFill="1" applyBorder="1">
      <alignment wrapText="1"/>
    </xf>
    <xf numFmtId="3" fontId="3" fillId="3" borderId="7" xfId="0" applyNumberFormat="1" applyFont="1" applyFill="1" applyBorder="1">
      <alignment wrapText="1"/>
    </xf>
    <xf numFmtId="3" fontId="3" fillId="0" borderId="6" xfId="0" applyNumberFormat="1" applyFont="1" applyBorder="1" applyProtection="1">
      <alignment wrapText="1"/>
      <protection locked="0"/>
    </xf>
    <xf numFmtId="0" fontId="11" fillId="2" borderId="7" xfId="0" applyFont="1" applyFill="1" applyBorder="1">
      <alignment wrapText="1"/>
    </xf>
    <xf numFmtId="3" fontId="3" fillId="0" borderId="7" xfId="0" applyNumberFormat="1" applyFont="1" applyBorder="1">
      <alignment wrapText="1"/>
    </xf>
    <xf numFmtId="0" fontId="6" fillId="5" borderId="8" xfId="0" applyFont="1" applyFill="1" applyBorder="1">
      <alignment wrapText="1"/>
    </xf>
    <xf numFmtId="3" fontId="12" fillId="2" borderId="6" xfId="0" applyNumberFormat="1" applyFont="1" applyFill="1" applyBorder="1">
      <alignment wrapText="1"/>
    </xf>
    <xf numFmtId="3" fontId="12" fillId="2" borderId="7" xfId="0" applyNumberFormat="1" applyFont="1" applyFill="1" applyBorder="1">
      <alignment wrapText="1"/>
    </xf>
    <xf numFmtId="0" fontId="13" fillId="5" borderId="0" xfId="0" applyFont="1" applyFill="1">
      <alignment wrapText="1"/>
    </xf>
    <xf numFmtId="0" fontId="6" fillId="5" borderId="4" xfId="0" applyFont="1" applyFill="1" applyBorder="1">
      <alignment wrapText="1"/>
    </xf>
    <xf numFmtId="3" fontId="3" fillId="2" borderId="14" xfId="0" applyNumberFormat="1" applyFont="1" applyFill="1" applyBorder="1">
      <alignment wrapText="1"/>
    </xf>
    <xf numFmtId="0" fontId="6" fillId="5" borderId="16" xfId="0" applyFont="1" applyFill="1" applyBorder="1">
      <alignment wrapText="1"/>
    </xf>
    <xf numFmtId="3" fontId="3" fillId="3" borderId="15" xfId="0" applyNumberFormat="1" applyFont="1" applyFill="1" applyBorder="1">
      <alignment wrapText="1"/>
    </xf>
    <xf numFmtId="166" fontId="5" fillId="0" borderId="0" xfId="1" applyNumberFormat="1" applyFont="1"/>
    <xf numFmtId="0" fontId="10" fillId="6" borderId="3" xfId="0" applyFont="1" applyFill="1" applyBorder="1" applyAlignment="1">
      <alignment horizontal="center" wrapText="1"/>
    </xf>
    <xf numFmtId="17" fontId="10" fillId="6" borderId="5" xfId="0" applyNumberFormat="1" applyFont="1" applyFill="1" applyBorder="1" applyAlignment="1">
      <alignment horizontal="center" wrapText="1"/>
    </xf>
    <xf numFmtId="165" fontId="10" fillId="6" borderId="4" xfId="0" applyNumberFormat="1" applyFont="1" applyFill="1" applyBorder="1" applyAlignment="1">
      <alignment horizontal="center" wrapText="1"/>
    </xf>
    <xf numFmtId="0" fontId="10" fillId="6" borderId="1" xfId="0" applyFont="1" applyFill="1" applyBorder="1">
      <alignment wrapText="1"/>
    </xf>
    <xf numFmtId="0" fontId="8" fillId="6" borderId="1" xfId="0" applyFont="1" applyFill="1" applyBorder="1">
      <alignment wrapText="1"/>
    </xf>
    <xf numFmtId="0" fontId="8" fillId="6" borderId="1" xfId="0" applyFont="1" applyFill="1" applyBorder="1" applyAlignment="1">
      <alignment horizontal="center" wrapText="1"/>
    </xf>
    <xf numFmtId="0" fontId="10" fillId="6" borderId="7" xfId="0" applyFont="1" applyFill="1" applyBorder="1" applyAlignment="1">
      <alignment horizontal="center" wrapText="1"/>
    </xf>
    <xf numFmtId="0" fontId="10" fillId="6" borderId="1" xfId="0" applyFont="1" applyFill="1" applyBorder="1" applyAlignment="1"/>
    <xf numFmtId="3" fontId="3" fillId="3" borderId="14" xfId="0" applyNumberFormat="1" applyFont="1" applyFill="1" applyBorder="1">
      <alignment wrapText="1"/>
    </xf>
    <xf numFmtId="0" fontId="9" fillId="0" borderId="0" xfId="0" applyFont="1" applyAlignment="1">
      <alignment horizontal="center" wrapText="1"/>
    </xf>
    <xf numFmtId="0" fontId="3" fillId="0" borderId="0" xfId="0" applyFont="1" applyAlignment="1">
      <alignment horizontal="center"/>
    </xf>
    <xf numFmtId="0" fontId="3" fillId="0" borderId="3" xfId="0" applyFont="1" applyBorder="1" applyAlignment="1">
      <alignment wrapText="1"/>
    </xf>
    <xf numFmtId="17" fontId="3" fillId="0" borderId="14" xfId="0" applyNumberFormat="1" applyFont="1" applyBorder="1" applyAlignment="1" applyProtection="1">
      <alignment horizontal="right" wrapText="1"/>
      <protection locked="0"/>
    </xf>
    <xf numFmtId="0" fontId="6" fillId="0" borderId="13" xfId="0" applyFont="1" applyBorder="1">
      <alignment wrapText="1"/>
    </xf>
    <xf numFmtId="0" fontId="6" fillId="0" borderId="16" xfId="0" applyFont="1" applyBorder="1">
      <alignment wrapText="1"/>
    </xf>
    <xf numFmtId="3" fontId="3" fillId="0" borderId="14" xfId="0" applyNumberFormat="1" applyFont="1" applyBorder="1" applyProtection="1">
      <alignment wrapText="1"/>
      <protection locked="0"/>
    </xf>
    <xf numFmtId="3" fontId="3" fillId="3" borderId="13" xfId="0" applyNumberFormat="1" applyFont="1" applyFill="1" applyBorder="1">
      <alignment wrapText="1"/>
    </xf>
    <xf numFmtId="3" fontId="3" fillId="0" borderId="16" xfId="0" applyNumberFormat="1" applyFont="1" applyBorder="1">
      <alignment wrapText="1"/>
    </xf>
    <xf numFmtId="0" fontId="3" fillId="0" borderId="11" xfId="0" applyFont="1" applyBorder="1" applyAlignment="1"/>
    <xf numFmtId="0" fontId="3" fillId="0" borderId="16" xfId="0" applyFont="1" applyBorder="1">
      <alignment wrapText="1"/>
    </xf>
    <xf numFmtId="3" fontId="3" fillId="2" borderId="15" xfId="0" applyNumberFormat="1" applyFont="1" applyFill="1" applyBorder="1">
      <alignment wrapText="1"/>
    </xf>
    <xf numFmtId="3" fontId="3" fillId="0" borderId="15" xfId="0" applyNumberFormat="1" applyFont="1" applyBorder="1">
      <alignment wrapText="1"/>
    </xf>
    <xf numFmtId="3" fontId="3" fillId="4" borderId="15" xfId="0" applyNumberFormat="1" applyFont="1" applyFill="1" applyBorder="1">
      <alignment wrapText="1"/>
    </xf>
    <xf numFmtId="0" fontId="7" fillId="0" borderId="0" xfId="0" applyFont="1" applyAlignment="1">
      <alignment wrapText="1"/>
    </xf>
  </cellXfs>
  <cellStyles count="2">
    <cellStyle name="Currency" xfId="1" builtinId="4"/>
    <cellStyle name="Normal" xfId="0" builtinId="0" customBuiltin="1"/>
  </cellStyles>
  <dxfs count="143">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top style="thin">
          <color indexed="64"/>
        </top>
        <bottom/>
        <vertical/>
        <horizontal/>
      </border>
    </dxf>
    <dxf>
      <font>
        <b/>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top style="thin">
          <color indexed="64"/>
        </top>
        <bottom/>
      </border>
    </dxf>
    <dxf>
      <border outline="0">
        <left style="thin">
          <color indexed="64"/>
        </left>
        <right style="thin">
          <color indexed="64"/>
        </right>
        <top style="thin">
          <color indexed="64"/>
        </top>
        <bottom style="thin">
          <color auto="1"/>
        </bottom>
      </border>
    </dxf>
    <dxf>
      <font>
        <b val="0"/>
        <i val="0"/>
        <strike val="0"/>
        <condense val="0"/>
        <extend val="0"/>
        <outline val="0"/>
        <shadow val="0"/>
        <u val="none"/>
        <vertAlign val="baseline"/>
        <sz val="8"/>
        <color auto="1"/>
        <name val="Arial"/>
        <family val="2"/>
        <scheme val="minor"/>
      </font>
    </dxf>
    <dxf>
      <font>
        <b/>
        <i val="0"/>
        <strike val="0"/>
        <condense val="0"/>
        <extend val="0"/>
        <outline val="0"/>
        <shadow val="0"/>
        <u val="none"/>
        <vertAlign val="baseline"/>
        <sz val="8"/>
        <color theme="0"/>
        <name val="Arial"/>
        <family val="2"/>
        <scheme val="minor"/>
      </font>
      <numFmt numFmtId="167" formatCode="mmm/yy"/>
      <fill>
        <patternFill patternType="solid">
          <fgColor indexed="64"/>
          <bgColor theme="1" tint="0.499984740745262"/>
        </patternFill>
      </fill>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protection locked="0" hidden="0"/>
    </dxf>
    <dxf>
      <font>
        <b val="0"/>
        <i val="0"/>
        <strike val="0"/>
        <condense val="0"/>
        <extend val="0"/>
        <outline val="0"/>
        <shadow val="0"/>
        <u val="none"/>
        <vertAlign val="baseline"/>
        <sz val="8"/>
        <color theme="0"/>
        <name val="Arial"/>
        <family val="2"/>
        <scheme val="minor"/>
      </font>
      <fill>
        <patternFill patternType="solid">
          <fgColor indexed="64"/>
          <bgColor theme="1" tint="0.34998626667073579"/>
        </patternFill>
      </fill>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fill>
        <patternFill patternType="lightUp">
          <fgColor indexed="64"/>
          <bgColor indexed="2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style="thin">
          <color indexed="64"/>
        </right>
        <top/>
        <bottom/>
      </border>
    </dxf>
    <dxf>
      <border outline="0">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right style="thin">
          <color indexed="64"/>
        </right>
        <top/>
        <bottom/>
        <vertical/>
        <horizontal/>
      </border>
      <protection locked="0" hidden="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fill>
        <patternFill patternType="solid">
          <fgColor indexed="64"/>
          <bgColor theme="0" tint="-4.9989318521683403E-2"/>
        </patternFill>
      </fill>
    </dxf>
    <dxf>
      <font>
        <b/>
        <i val="0"/>
        <strike val="0"/>
        <condense val="0"/>
        <extend val="0"/>
        <outline val="0"/>
        <shadow val="0"/>
        <u val="none"/>
        <vertAlign val="baseline"/>
        <sz val="8"/>
        <color theme="0"/>
        <name val="Arial"/>
        <family val="2"/>
        <scheme val="minor"/>
      </font>
      <numFmt numFmtId="167" formatCode="mmm/yy"/>
      <fill>
        <patternFill patternType="solid">
          <fgColor indexed="64"/>
          <bgColor theme="1" tint="0.34998626667073579"/>
        </patternFill>
      </fill>
      <alignment horizontal="center"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style="thin">
          <color indexed="64"/>
        </right>
        <top/>
        <bottom/>
      </border>
    </dxf>
    <dxf>
      <border outline="0">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color rgb="FFC00000"/>
      </font>
    </dxf>
    <dxf>
      <font>
        <b/>
        <i val="0"/>
      </font>
    </dxf>
    <dxf>
      <fill>
        <patternFill>
          <bgColor theme="0" tint="-4.9989318521683403E-2"/>
        </patternFill>
      </fill>
    </dxf>
    <dxf>
      <font>
        <b/>
        <i val="0"/>
        <color theme="0"/>
      </font>
      <fill>
        <patternFill>
          <bgColor theme="1"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ash" pivot="0" count="4" xr9:uid="{3973EF6A-B0C6-494A-AB23-DAB401262EA5}">
      <tableStyleElement type="wholeTable" dxfId="142"/>
      <tableStyleElement type="headerRow" dxfId="141"/>
      <tableStyleElement type="totalRow" dxfId="140"/>
      <tableStyleElement type="firstTotalCell" dxfId="13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DDDD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CCF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Cash Flow Projection
2021</a:t>
            </a:r>
          </a:p>
        </c:rich>
      </c:tx>
      <c:layout>
        <c:manualLayout>
          <c:xMode val="edge"/>
          <c:yMode val="edge"/>
          <c:x val="0.37296784982359332"/>
          <c:y val="2.9227557411273492E-2"/>
        </c:manualLayout>
      </c:layout>
      <c:overlay val="0"/>
    </c:title>
    <c:autoTitleDeleted val="0"/>
    <c:plotArea>
      <c:layout>
        <c:manualLayout>
          <c:layoutTarget val="inner"/>
          <c:xMode val="edge"/>
          <c:yMode val="edge"/>
          <c:x val="7.0122020811520303E-2"/>
          <c:y val="0.20876826722338204"/>
          <c:w val="0.68496002937629952"/>
          <c:h val="0.6179540709812108"/>
        </c:manualLayout>
      </c:layout>
      <c:barChart>
        <c:barDir val="col"/>
        <c:grouping val="clustered"/>
        <c:varyColors val="0"/>
        <c:ser>
          <c:idx val="0"/>
          <c:order val="0"/>
          <c:tx>
            <c:v>Cash Flow Projection</c:v>
          </c:tx>
          <c:invertIfNegative val="0"/>
          <c:cat>
            <c:strRef>
              <c:f>'Cash Flow'!$C$6:$O$6</c:f>
              <c:strCache>
                <c:ptCount val="13"/>
                <c:pt idx="0">
                  <c:v>Beginning</c:v>
                </c:pt>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'Cash Flow'!$C$53:$O$53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170E-4586-9BA1-20653FE14EBD}"/>
            </c:ext>
          </c:extLst>
        </c:ser>
        <c:dLbls>
          <c:showLegendKey val="0"/>
          <c:showVal val="0"/>
          <c:showCatName val="0"/>
          <c:showSerName val="0"/>
          <c:showPercent val="0"/>
          <c:showBubbleSize val="0"/>
        </c:dLbls>
        <c:gapWidth val="150"/>
        <c:axId val="149172224"/>
        <c:axId val="165924864"/>
      </c:barChart>
      <c:lineChart>
        <c:grouping val="standard"/>
        <c:varyColors val="0"/>
        <c:ser>
          <c:idx val="1"/>
          <c:order val="1"/>
          <c:tx>
            <c:v>Cash on Hand Minimum Alert</c:v>
          </c:tx>
          <c:cat>
            <c:strRef>
              <c:f>'Cash Flow'!$C$6:$O$6</c:f>
              <c:strCache>
                <c:ptCount val="13"/>
                <c:pt idx="0">
                  <c:v>Beginning</c:v>
                </c:pt>
                <c:pt idx="1">
                  <c:v>JAN</c:v>
                </c:pt>
                <c:pt idx="2">
                  <c:v>FEB</c:v>
                </c:pt>
                <c:pt idx="3">
                  <c:v>MAR</c:v>
                </c:pt>
                <c:pt idx="4">
                  <c:v>APR</c:v>
                </c:pt>
                <c:pt idx="5">
                  <c:v>MAY</c:v>
                </c:pt>
                <c:pt idx="6">
                  <c:v>JUN</c:v>
                </c:pt>
                <c:pt idx="7">
                  <c:v>JUL</c:v>
                </c:pt>
                <c:pt idx="8">
                  <c:v>AUG</c:v>
                </c:pt>
                <c:pt idx="9">
                  <c:v>SEP</c:v>
                </c:pt>
                <c:pt idx="10">
                  <c:v>OCT</c:v>
                </c:pt>
                <c:pt idx="11">
                  <c:v>NOV</c:v>
                </c:pt>
                <c:pt idx="12">
                  <c:v>DEC</c:v>
                </c:pt>
              </c:strCache>
            </c:strRef>
          </c:cat>
          <c:val>
            <c:numRef>
              <c:f>'Cash Flow'!$C$4:$O$4</c:f>
              <c:numCache>
                <c:formatCode>#,##0</c:formatCode>
                <c:ptCount val="13"/>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170E-4586-9BA1-20653FE14EBD}"/>
            </c:ext>
          </c:extLst>
        </c:ser>
        <c:dLbls>
          <c:showLegendKey val="0"/>
          <c:showVal val="0"/>
          <c:showCatName val="0"/>
          <c:showSerName val="0"/>
          <c:showPercent val="0"/>
          <c:showBubbleSize val="0"/>
        </c:dLbls>
        <c:marker val="1"/>
        <c:smooth val="0"/>
        <c:axId val="149172224"/>
        <c:axId val="165924864"/>
      </c:lineChart>
      <c:catAx>
        <c:axId val="149172224"/>
        <c:scaling>
          <c:orientation val="minMax"/>
        </c:scaling>
        <c:delete val="0"/>
        <c:axPos val="b"/>
        <c:title>
          <c:tx>
            <c:rich>
              <a:bodyPr/>
              <a:lstStyle/>
              <a:p>
                <a:pPr>
                  <a:defRPr/>
                </a:pPr>
                <a:r>
                  <a:rPr lang="en-US"/>
                  <a:t>Period</a:t>
                </a:r>
              </a:p>
            </c:rich>
          </c:tx>
          <c:layout>
            <c:manualLayout>
              <c:xMode val="edge"/>
              <c:yMode val="edge"/>
              <c:x val="0.38109798775153103"/>
              <c:y val="0.92484342379958251"/>
            </c:manualLayout>
          </c:layout>
          <c:overlay val="0"/>
        </c:title>
        <c:numFmt formatCode="General" sourceLinked="1"/>
        <c:majorTickMark val="out"/>
        <c:minorTickMark val="none"/>
        <c:tickLblPos val="nextTo"/>
        <c:txPr>
          <a:bodyPr rot="-2700000" vert="horz"/>
          <a:lstStyle/>
          <a:p>
            <a:pPr>
              <a:defRPr>
                <a:solidFill>
                  <a:sysClr val="windowText" lastClr="000000"/>
                </a:solidFill>
              </a:defRPr>
            </a:pPr>
            <a:endParaRPr lang="en-US"/>
          </a:p>
        </c:txPr>
        <c:crossAx val="165924864"/>
        <c:crosses val="autoZero"/>
        <c:auto val="1"/>
        <c:lblAlgn val="ctr"/>
        <c:lblOffset val="100"/>
        <c:tickLblSkip val="1"/>
        <c:tickMarkSkip val="1"/>
        <c:noMultiLvlLbl val="0"/>
      </c:catAx>
      <c:valAx>
        <c:axId val="165924864"/>
        <c:scaling>
          <c:orientation val="minMax"/>
        </c:scaling>
        <c:delete val="0"/>
        <c:axPos val="l"/>
        <c:majorGridlines/>
        <c:title>
          <c:tx>
            <c:rich>
              <a:bodyPr/>
              <a:lstStyle/>
              <a:p>
                <a:pPr>
                  <a:defRPr/>
                </a:pPr>
                <a:r>
                  <a:rPr lang="en-US"/>
                  <a:t>Cash on Hand</a:t>
                </a:r>
              </a:p>
            </c:rich>
          </c:tx>
          <c:layout>
            <c:manualLayout>
              <c:xMode val="edge"/>
              <c:yMode val="edge"/>
              <c:x val="1.0162611711814535E-2"/>
              <c:y val="0.39874739039665974"/>
            </c:manualLayout>
          </c:layout>
          <c:overlay val="0"/>
        </c:title>
        <c:numFmt formatCode="#,##0" sourceLinked="1"/>
        <c:majorTickMark val="out"/>
        <c:minorTickMark val="none"/>
        <c:tickLblPos val="nextTo"/>
        <c:txPr>
          <a:bodyPr rot="0" vert="horz"/>
          <a:lstStyle/>
          <a:p>
            <a:pPr>
              <a:defRPr/>
            </a:pPr>
            <a:endParaRPr lang="en-US"/>
          </a:p>
        </c:txPr>
        <c:crossAx val="149172224"/>
        <c:crosses val="autoZero"/>
        <c:crossBetween val="between"/>
      </c:valAx>
    </c:plotArea>
    <c:legend>
      <c:legendPos val="r"/>
      <c:layout>
        <c:manualLayout>
          <c:xMode val="edge"/>
          <c:yMode val="edge"/>
          <c:x val="0.77845605712499333"/>
          <c:y val="0.45511482254697289"/>
          <c:w val="0.21341484594810523"/>
          <c:h val="8.9770354906054298E-2"/>
        </c:manualLayout>
      </c:layout>
      <c:overlay val="0"/>
      <c:txPr>
        <a:bodyPr/>
        <a:lstStyle/>
        <a:p>
          <a:pPr>
            <a:defRPr>
              <a:solidFill>
                <a:sysClr val="windowText" lastClr="000000"/>
              </a:solidFill>
            </a:defRPr>
          </a:pPr>
          <a:endParaRPr lang="en-US"/>
        </a:p>
      </c:txPr>
    </c:legend>
    <c:plotVisOnly val="1"/>
    <c:dispBlanksAs val="gap"/>
    <c:showDLblsOverMax val="0"/>
  </c:chart>
  <c:printSettings>
    <c:headerFooter alignWithMargins="0"/>
    <c:pageMargins b="1" l="0.75000000000000011" r="0.75000000000000011"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16</xdr:col>
      <xdr:colOff>66675</xdr:colOff>
      <xdr:row>33</xdr:row>
      <xdr:rowOff>95250</xdr:rowOff>
    </xdr:to>
    <xdr:graphicFrame macro="">
      <xdr:nvGraphicFramePr>
        <xdr:cNvPr id="4098" name="Chart 2" descr="Combination chart showing Cash on Hand Minimum Alert and Cash Flow Projection ">
          <a:extLst>
            <a:ext uri="{FF2B5EF4-FFF2-40B4-BE49-F238E27FC236}">
              <a16:creationId xmlns:a16="http://schemas.microsoft.com/office/drawing/2014/main" id="{00000000-0008-0000-01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8D09BB-34D3-4AF7-9031-3D6DF1158C56}" name="CashReceipts" displayName="CashReceipts" ref="B9:P16" totalsRowCount="1" headerRowDxfId="137" dataDxfId="136" headerRowBorderDxfId="134" tableBorderDxfId="135">
  <autoFilter ref="B9:P15" xr:uid="{CFC3E0DF-7E01-43B0-81AC-B970BB27AC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B785BA6-709A-4A26-97A8-620F1A41A744}" name="MONEY INTO ORGANISATION" totalsRowLabel="TOTAL CASH RECEIPTS" dataDxfId="132" totalsRowDxfId="133"/>
    <tableColumn id="2" xr3:uid="{91C2B6BC-11DB-4F7F-A837-AA987D387048}" name=" " dataDxfId="130" totalsRowDxfId="131"/>
    <tableColumn id="3" xr3:uid="{EAFC92A7-99F7-4058-BE5D-3FCB3E5080BC}" name="JAN" totalsRowFunction="custom" dataDxfId="128" totalsRowDxfId="129">
      <totalsRowFormula>SUM(D10,D12:D15,(D11*-1))</totalsRowFormula>
    </tableColumn>
    <tableColumn id="4" xr3:uid="{DF5F164F-FD23-4AAA-A7A5-55E2EA3129E5}" name="FEB" totalsRowFunction="custom" dataDxfId="126" totalsRowDxfId="127">
      <totalsRowFormula>SUM(E10,E12:E15,(E11*-1))</totalsRowFormula>
    </tableColumn>
    <tableColumn id="5" xr3:uid="{475C154A-8FF3-4B3F-858C-11CB0D071C8E}" name="MAR" totalsRowFunction="custom" dataDxfId="124" totalsRowDxfId="125">
      <totalsRowFormula>SUM(F10,F12:F15,(F11*-1))</totalsRowFormula>
    </tableColumn>
    <tableColumn id="6" xr3:uid="{A4A81A2E-5A80-49FF-B0C7-C3FD322D8328}" name="APR" totalsRowFunction="custom" dataDxfId="122" totalsRowDxfId="123">
      <totalsRowFormula>SUM(G10,G12:G15,(G11*-1))</totalsRowFormula>
    </tableColumn>
    <tableColumn id="7" xr3:uid="{057ACB0A-F039-4246-886D-E108CD9A4C27}" name="MAY" totalsRowFunction="custom" dataDxfId="120" totalsRowDxfId="121">
      <totalsRowFormula>SUM(H10,H12:H15,(H11*-1))</totalsRowFormula>
    </tableColumn>
    <tableColumn id="8" xr3:uid="{02E2AB04-F8F4-47DA-9626-D1BA6BAAB183}" name="JUN" totalsRowFunction="custom" dataDxfId="118" totalsRowDxfId="119">
      <totalsRowFormula>SUM(I10,I12:I15,(I11*-1))</totalsRowFormula>
    </tableColumn>
    <tableColumn id="9" xr3:uid="{2E77A184-8560-4584-B7AB-3C29EF58CFEB}" name="JUL" totalsRowFunction="custom" dataDxfId="116" totalsRowDxfId="117">
      <totalsRowFormula>SUM(J10,J12:J15,(J11*-1))</totalsRowFormula>
    </tableColumn>
    <tableColumn id="10" xr3:uid="{AF505866-741F-472B-9321-9C1FE0A0C8BB}" name="AUG" totalsRowFunction="custom" dataDxfId="114" totalsRowDxfId="115">
      <totalsRowFormula>SUM(K10,K12:K15,(K11*-1))</totalsRowFormula>
    </tableColumn>
    <tableColumn id="11" xr3:uid="{86A5EB5F-CB3E-4435-B329-D75D16031EC4}" name="SEP" totalsRowFunction="custom" dataDxfId="112" totalsRowDxfId="113">
      <totalsRowFormula>SUM(L10,L12:L15,(L11*-1))</totalsRowFormula>
    </tableColumn>
    <tableColumn id="12" xr3:uid="{0CF60FD3-7405-45F1-9261-F99C8D40410D}" name="OCT" totalsRowFunction="custom" dataDxfId="110" totalsRowDxfId="111">
      <totalsRowFormula>SUM(M10,M12:M15,(M11*-1))</totalsRowFormula>
    </tableColumn>
    <tableColumn id="13" xr3:uid="{A9F2F9CA-E616-4FB8-B375-9D72A3A2306E}" name="NOV" totalsRowFunction="custom" dataDxfId="108" totalsRowDxfId="109">
      <totalsRowFormula>SUM(N10,N12:N15,(N11*-1))</totalsRowFormula>
    </tableColumn>
    <tableColumn id="14" xr3:uid="{8339EBEE-BBEA-46CE-BCF2-D019FBC764EA}" name="DEC" totalsRowFunction="custom" dataDxfId="106" totalsRowDxfId="107">
      <totalsRowFormula>SUM(O10,O12:O15,(O11*-1))</totalsRowFormula>
    </tableColumn>
    <tableColumn id="15" xr3:uid="{648D2FEE-FA3E-48F9-8B91-D10A39039861}" name="Total" totalsRowFunction="sum" dataDxfId="104" totalsRowDxfId="105"/>
  </tableColumns>
  <tableStyleInfo name="Cash" showFirstColumn="0" showLastColumn="0" showRowStripes="0" showColumnStripes="0"/>
  <extLst>
    <ext xmlns:x14="http://schemas.microsoft.com/office/spreadsheetml/2009/9/main" uri="{504A1905-F514-4f6f-8877-14C23A59335A}">
      <x14:table altTextSummary="Enter or modify Cash Receipts items and each month values in this table. Total Cash Receipts and Total Cash Available are auto calculated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C4B605-CC6D-4B4B-B065-4404522D4544}" name="CashOnHand" displayName="CashOnHand" ref="C6:P7" totalsRowShown="0" headerRowDxfId="103" dataDxfId="102" headerRowBorderDxfId="100" tableBorderDxfId="101">
  <autoFilter ref="C6:P7" xr:uid="{75A0FB42-9BAD-45ED-B6CD-B87D7AFD6F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8D52D9-107B-402E-9F92-2189471D5CC0}" name="Beginning" dataDxfId="99"/>
    <tableColumn id="2" xr3:uid="{20D78004-755E-4402-9E26-152FC8ED5814}" name="JAN" dataDxfId="98">
      <calculatedColumnFormula>C53</calculatedColumnFormula>
    </tableColumn>
    <tableColumn id="3" xr3:uid="{58B5D5C5-7173-416A-A579-975E8462BF39}" name="FEB" dataDxfId="97">
      <calculatedColumnFormula>D53</calculatedColumnFormula>
    </tableColumn>
    <tableColumn id="4" xr3:uid="{CCD3D305-A175-4686-A03A-FE03A58B6046}" name="MAR" dataDxfId="96">
      <calculatedColumnFormula>E53</calculatedColumnFormula>
    </tableColumn>
    <tableColumn id="5" xr3:uid="{7487B9ED-A5B6-4275-B519-DF9A4DC952A3}" name="APR" dataDxfId="95">
      <calculatedColumnFormula>F53</calculatedColumnFormula>
    </tableColumn>
    <tableColumn id="6" xr3:uid="{D0285F12-7AB3-434D-ACFC-557AB16EA276}" name="MAY" dataDxfId="94">
      <calculatedColumnFormula>G53</calculatedColumnFormula>
    </tableColumn>
    <tableColumn id="7" xr3:uid="{5905ED31-A771-4C77-9F7B-21EB8D7D866C}" name="JUN" dataDxfId="93">
      <calculatedColumnFormula>H53</calculatedColumnFormula>
    </tableColumn>
    <tableColumn id="8" xr3:uid="{9A51A46A-0270-4010-B46F-5E41DAC27337}" name="JUL" dataDxfId="92">
      <calculatedColumnFormula>I53</calculatedColumnFormula>
    </tableColumn>
    <tableColumn id="9" xr3:uid="{C50FCAC0-0903-4353-9342-19872C9474D2}" name="AUG" dataDxfId="91">
      <calculatedColumnFormula>J53</calculatedColumnFormula>
    </tableColumn>
    <tableColumn id="10" xr3:uid="{EAEAA103-AA5B-40BA-9E23-F7078AFE3478}" name="SEP" dataDxfId="90">
      <calculatedColumnFormula>K53</calculatedColumnFormula>
    </tableColumn>
    <tableColumn id="11" xr3:uid="{3ADBD22F-BC89-42A6-8F59-41DEDFECBC71}" name="OCT" dataDxfId="89">
      <calculatedColumnFormula>L53</calculatedColumnFormula>
    </tableColumn>
    <tableColumn id="12" xr3:uid="{B8EA8B1B-9036-4E9F-871B-2F4567DB2779}" name="NOV" dataDxfId="88">
      <calculatedColumnFormula>M53</calculatedColumnFormula>
    </tableColumn>
    <tableColumn id="13" xr3:uid="{4C066EE9-1CD6-4DEB-B04E-E8323FED01D8}" name="DEC" dataDxfId="87">
      <calculatedColumnFormula>N53</calculatedColumnFormula>
    </tableColumn>
    <tableColumn id="14" xr3:uid="{5C490499-9979-4A92-A6A0-E575500F609A}" name="Total" dataDxfId="86"/>
  </tableColumns>
  <tableStyleInfo name="Cash" showFirstColumn="0" showLastColumn="0" showRowStripes="1" showColumnStripes="0"/>
  <extLst>
    <ext xmlns:x14="http://schemas.microsoft.com/office/spreadsheetml/2009/9/main" uri="{504A1905-F514-4f6f-8877-14C23A59335A}">
      <x14:table altTextSummary="Enter Cash on hand in Beginning in this table. Cash on hand is auto calculated for each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8AA0C5-6F01-4707-BE57-FCE812638BFE}" name="Expenses" displayName="Expenses" ref="B19:P45" totalsRowCount="1" headerRowDxfId="85" dataDxfId="84" headerRowBorderDxfId="82" tableBorderDxfId="83">
  <autoFilter ref="B19:P44" xr:uid="{A0C50E5F-48E7-4FF5-9174-0349EDAEAEE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261CF7A-EEE7-487E-A66A-67839141F582}" name="MONEY PAID OUT" totalsRowLabel="SUBTOTAL" dataDxfId="80" totalsRowDxfId="81"/>
    <tableColumn id="2" xr3:uid="{FFDDD715-00DA-40DA-B7B2-83C50324FA64}" name=" " dataDxfId="78" totalsRowDxfId="79"/>
    <tableColumn id="3" xr3:uid="{12727C3A-6CCB-403A-9105-08531DDF44CE}" name="JAN" totalsRowFunction="sum" dataDxfId="76" totalsRowDxfId="77"/>
    <tableColumn id="4" xr3:uid="{6EABBF00-527B-42E9-AAE1-638685D3999F}" name="FEB" totalsRowFunction="sum" dataDxfId="74" totalsRowDxfId="75"/>
    <tableColumn id="5" xr3:uid="{6E514C19-7D32-44A7-A4A3-F9D85F38D8A4}" name="MAR" totalsRowFunction="sum" dataDxfId="72" totalsRowDxfId="73"/>
    <tableColumn id="6" xr3:uid="{D2A328FD-714B-4F71-A561-655887DCB47B}" name="APR" totalsRowFunction="sum" dataDxfId="70" totalsRowDxfId="71"/>
    <tableColumn id="7" xr3:uid="{09AE9247-F0FE-4634-9245-22CC1836C30E}" name="MAY" totalsRowFunction="sum" dataDxfId="68" totalsRowDxfId="69"/>
    <tableColumn id="8" xr3:uid="{42F0DC4F-D407-4AF6-B7FA-D122931F81D2}" name="JUN" totalsRowFunction="sum" dataDxfId="66" totalsRowDxfId="67"/>
    <tableColumn id="9" xr3:uid="{1BC29ADC-3A19-4F5E-B845-D3517850D542}" name="JUL" totalsRowFunction="sum" dataDxfId="64" totalsRowDxfId="65"/>
    <tableColumn id="10" xr3:uid="{7E9CBC9D-813B-48E2-ACDE-F8151C065E95}" name="AUG" totalsRowFunction="sum" dataDxfId="62" totalsRowDxfId="63"/>
    <tableColumn id="11" xr3:uid="{93A6F074-1EB9-4DF9-841B-30012F554080}" name="SEP" totalsRowFunction="sum" dataDxfId="60" totalsRowDxfId="61"/>
    <tableColumn id="12" xr3:uid="{73EDC368-265A-47CD-AE46-9E515EE45D0F}" name="OCT" totalsRowFunction="sum" dataDxfId="58" totalsRowDxfId="59"/>
    <tableColumn id="13" xr3:uid="{72EC1B92-59C7-4508-BCE8-C01C817C1478}" name="NOV" totalsRowFunction="sum" dataDxfId="56" totalsRowDxfId="57"/>
    <tableColumn id="14" xr3:uid="{6793F1EB-794A-48A1-83D8-6D45C0C4EFEB}" name="DEC" totalsRowFunction="sum" dataDxfId="54" totalsRowDxfId="55"/>
    <tableColumn id="15" xr3:uid="{CF05919A-D829-4999-9210-E2C1BD966A3B}" name="Total" totalsRowFunction="sum" dataDxfId="52" totalsRowDxfId="53">
      <calculatedColumnFormula>SUM(D20:O20)</calculatedColumn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Sub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3E48D8-5F62-4E56-A19C-17B5CAD89806}" name="OtherOperationalData" displayName="OtherOperationalData" ref="B55:P61" totalsRowShown="0" headerRowDxfId="51" dataDxfId="50" headerRowBorderDxfId="48" tableBorderDxfId="49">
  <autoFilter ref="B55:P61" xr:uid="{EBE40B27-9006-4651-97E5-B016341E2C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1785638-136E-4180-BDD5-9F557795924A}" name="OTHER OPERATING DATA" dataDxfId="47"/>
    <tableColumn id="2" xr3:uid="{49C0447E-568B-46DE-86FB-90FE5D013019}" name=" " dataDxfId="46"/>
    <tableColumn id="3" xr3:uid="{5CFA0006-C51A-462F-B377-5467CF03CF17}" name="JAN" dataDxfId="45"/>
    <tableColumn id="4" xr3:uid="{E687853F-1199-4610-8A37-E142A3375112}" name="FEB" dataDxfId="44"/>
    <tableColumn id="5" xr3:uid="{263F49B6-4012-4DA7-B2DF-FA732D373244}" name="MAR" dataDxfId="43"/>
    <tableColumn id="6" xr3:uid="{C5456C5E-4132-4727-8418-C842DA645806}" name="APR" dataDxfId="42"/>
    <tableColumn id="7" xr3:uid="{59ED6DE9-4845-496A-A605-8EE59D1E4E04}" name="MAY" dataDxfId="41"/>
    <tableColumn id="8" xr3:uid="{E6DE29CF-3911-46AF-8223-E89059A2917F}" name="JUN" dataDxfId="40"/>
    <tableColumn id="9" xr3:uid="{C70E3A64-BF98-4789-A61C-AAEFEA81362C}" name="JUL" dataDxfId="39"/>
    <tableColumn id="10" xr3:uid="{93DA4E61-DB06-4058-BA6E-A433F37CDCB9}" name="AUG" dataDxfId="38"/>
    <tableColumn id="11" xr3:uid="{50A81CB7-FCD1-4812-B36E-4477AD5F7566}" name="SEP" dataDxfId="37"/>
    <tableColumn id="12" xr3:uid="{AC61AB1E-C529-457F-A051-F183CBFCF56C}" name="OCT" dataDxfId="36"/>
    <tableColumn id="13" xr3:uid="{3168C820-C383-4C04-8C41-D7B406C319BC}" name="NOV" dataDxfId="35"/>
    <tableColumn id="14" xr3:uid="{3E4B229E-47D6-4929-975E-DEB4E0F3F706}" name="DEC" dataDxfId="34"/>
    <tableColumn id="15" xr3:uid="{FD6893EB-1DF7-4080-8C28-BC76105AFC1D}" name="Total" dataDxfId="33"/>
  </tableColumns>
  <tableStyleInfo name="Cash" showFirstColumn="1" showLastColumn="0" showRowStripes="0" showColumnStripes="0"/>
  <extLst>
    <ext xmlns:x14="http://schemas.microsoft.com/office/spreadsheetml/2009/9/main" uri="{504A1905-F514-4f6f-8877-14C23A59335A}">
      <x14:table altTextSummary="Enter or modify Other Operating Data items and each month values in this table. Total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15F3D1-1F8B-4889-86FF-1AC757D0312E}" name="CashPaidOut" displayName="CashPaidOut" ref="B46:P52" totalsRowCount="1" headerRowDxfId="32" dataDxfId="31" tableBorderDxfId="30">
  <autoFilter ref="B46:P51" xr:uid="{DC4C7ED9-74F1-4A69-951F-0F4CF78541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C64AEAF-E62A-4A61-942F-43A9B0A1E14F}" name="CASH PAID OUT" totalsRowLabel="TOTAL CASH PAID OUT" dataDxfId="28" totalsRowDxfId="29"/>
    <tableColumn id="2" xr3:uid="{71D4A62C-EC6A-4CDA-AF06-A527AFAA7172}" name=" " dataDxfId="26" totalsRowDxfId="27"/>
    <tableColumn id="3" xr3:uid="{1F5533FD-DD51-446B-AB43-B622A36D30A3}" name="JAN" totalsRowFunction="custom" dataDxfId="24" totalsRowDxfId="25">
      <totalsRowFormula>Expenses[[#Totals],[JAN]]+SUBTOTAL(109,CashPaidOut[JAN])</totalsRowFormula>
    </tableColumn>
    <tableColumn id="4" xr3:uid="{516593D0-4E8A-4599-AFCA-9A7BC28C6C1D}" name="FEB" totalsRowFunction="custom" dataDxfId="22" totalsRowDxfId="23">
      <totalsRowFormula>Expenses[[#Totals],[FEB]]+SUBTOTAL(109,CashPaidOut[FEB])</totalsRowFormula>
    </tableColumn>
    <tableColumn id="5" xr3:uid="{A50965D1-3E84-4803-A542-1601688C4076}" name="MAR" totalsRowFunction="custom" dataDxfId="20" totalsRowDxfId="21">
      <totalsRowFormula>Expenses[[#Totals],[MAR]]+SUBTOTAL(109,CashPaidOut[MAR])</totalsRowFormula>
    </tableColumn>
    <tableColumn id="6" xr3:uid="{C363A5CD-2ED6-4D10-B508-E20B96AD2391}" name="APR" totalsRowFunction="custom" dataDxfId="18" totalsRowDxfId="19">
      <totalsRowFormula>Expenses[[#Totals],[APR]]+SUBTOTAL(109,CashPaidOut[APR])</totalsRowFormula>
    </tableColumn>
    <tableColumn id="7" xr3:uid="{8331B682-A4BD-4980-B245-12AD1BF8162C}" name="MAY" totalsRowFunction="custom" dataDxfId="16" totalsRowDxfId="17">
      <totalsRowFormula>Expenses[[#Totals],[MAY]]+SUBTOTAL(109,CashPaidOut[MAY])</totalsRowFormula>
    </tableColumn>
    <tableColumn id="8" xr3:uid="{1CE97521-1AA0-4EC8-9DA4-E5E05893A660}" name="JUN" totalsRowFunction="custom" dataDxfId="14" totalsRowDxfId="15">
      <totalsRowFormula>Expenses[[#Totals],[JUN]]+SUBTOTAL(109,CashPaidOut[JUN])</totalsRowFormula>
    </tableColumn>
    <tableColumn id="9" xr3:uid="{C24B8C99-2B79-47ED-BB89-AB63A03F7CA6}" name="JUL" totalsRowFunction="custom" dataDxfId="12" totalsRowDxfId="13">
      <totalsRowFormula>Expenses[[#Totals],[JUL]]+SUBTOTAL(109,CashPaidOut[JUL])</totalsRowFormula>
    </tableColumn>
    <tableColumn id="10" xr3:uid="{A00EC4F8-58B8-44C9-88FA-7F85F73B2036}" name="AUG" totalsRowFunction="custom" dataDxfId="10" totalsRowDxfId="11">
      <totalsRowFormula>Expenses[[#Totals],[AUG]]+SUBTOTAL(109,CashPaidOut[AUG])</totalsRowFormula>
    </tableColumn>
    <tableColumn id="11" xr3:uid="{156DCDCE-DCAA-4412-9047-B1245603FF37}" name="SEP" totalsRowFunction="custom" dataDxfId="8" totalsRowDxfId="9">
      <totalsRowFormula>Expenses[[#Totals],[SEP]]+SUBTOTAL(109,CashPaidOut[SEP])</totalsRowFormula>
    </tableColumn>
    <tableColumn id="12" xr3:uid="{1EE38CB3-8D36-47B4-BDA8-9CB849FE734C}" name="OCT" totalsRowFunction="custom" dataDxfId="6" totalsRowDxfId="7">
      <totalsRowFormula>Expenses[[#Totals],[OCT]]+SUBTOTAL(109,CashPaidOut[OCT])</totalsRowFormula>
    </tableColumn>
    <tableColumn id="13" xr3:uid="{3438184B-EC73-468E-9872-A32D32D47C8E}" name="NOV" totalsRowFunction="custom" dataDxfId="4" totalsRowDxfId="5">
      <totalsRowFormula>Expenses[[#Totals],[NOV]]+SUBTOTAL(109,CashPaidOut[NOV])</totalsRowFormula>
    </tableColumn>
    <tableColumn id="14" xr3:uid="{A80ACE2A-125C-4D05-A728-7744DD560A72}" name="DEC" totalsRowFunction="custom" dataDxfId="2" totalsRowDxfId="3">
      <totalsRowFormula>Expenses[[#Totals],[DEC]]+SUBTOTAL(109,CashPaidOut[DEC])</totalsRowFormula>
    </tableColumn>
    <tableColumn id="15" xr3:uid="{8ADCDC85-66BB-4B7D-A1C5-7A897B896A44}" name="Total" totalsRowFunction="custom" dataDxfId="0" totalsRowDxfId="1">
      <totalsRowFormula>SUM(D52:O52)</totalsRow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Total Cash Paid Out and Cash on hand at month-end are auto calculated at the en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P62"/>
  <sheetViews>
    <sheetView showGridLines="0" tabSelected="1" topLeftCell="A22" zoomScaleNormal="100" workbookViewId="0">
      <selection activeCell="A55" sqref="A55:XFD62"/>
    </sheetView>
  </sheetViews>
  <sheetFormatPr defaultColWidth="9.33203125" defaultRowHeight="11.25"/>
  <cols>
    <col min="1" max="1" width="2.83203125" style="6" customWidth="1"/>
    <col min="2" max="2" width="31.1640625" style="6" customWidth="1"/>
    <col min="3" max="3" width="14.5" style="6" customWidth="1"/>
    <col min="4" max="10" width="11.83203125" style="6" customWidth="1"/>
    <col min="11" max="16" width="12.83203125" style="6" customWidth="1"/>
    <col min="17" max="17" width="2.83203125" style="6" customWidth="1"/>
    <col min="18" max="16384" width="9.33203125" style="6"/>
  </cols>
  <sheetData>
    <row r="1" spans="2:16" s="1" customFormat="1" ht="22.5" customHeight="1">
      <c r="B1" s="49" t="s">
        <v>0</v>
      </c>
      <c r="C1" s="49"/>
      <c r="D1" s="49"/>
      <c r="E1" s="49"/>
      <c r="F1" s="49"/>
      <c r="G1" s="49"/>
      <c r="H1" s="49"/>
      <c r="I1" s="49"/>
      <c r="J1" s="49"/>
      <c r="K1" s="49"/>
      <c r="L1" s="49"/>
      <c r="M1" s="49"/>
      <c r="N1" s="49"/>
      <c r="O1" s="49"/>
      <c r="P1" s="49"/>
    </row>
    <row r="2" spans="2:16" s="1" customFormat="1" ht="18">
      <c r="B2" s="49" t="s">
        <v>1</v>
      </c>
      <c r="C2" s="49"/>
      <c r="D2" s="49"/>
      <c r="E2" s="49"/>
      <c r="F2" s="49"/>
      <c r="G2" s="49"/>
      <c r="H2" s="49"/>
      <c r="I2" s="49"/>
      <c r="J2" s="49"/>
      <c r="K2" s="49"/>
      <c r="L2" s="49"/>
      <c r="M2" s="49"/>
      <c r="N2" s="49"/>
      <c r="O2" s="49"/>
      <c r="P2" s="49"/>
    </row>
    <row r="3" spans="2:16" s="1" customFormat="1" ht="12">
      <c r="B3" s="9" t="s">
        <v>2</v>
      </c>
      <c r="C3" s="52">
        <v>44927</v>
      </c>
    </row>
    <row r="4" spans="2:16" s="1" customFormat="1" ht="12.75">
      <c r="B4" s="9" t="s">
        <v>3</v>
      </c>
      <c r="C4" s="3"/>
      <c r="D4" s="10">
        <f t="shared" ref="D4" si="0">Cash_minimum</f>
        <v>0</v>
      </c>
      <c r="E4" s="10">
        <f t="shared" ref="E4:O4" si="1">Cash_minimum</f>
        <v>0</v>
      </c>
      <c r="F4" s="10">
        <f t="shared" si="1"/>
        <v>0</v>
      </c>
      <c r="G4" s="10">
        <f t="shared" si="1"/>
        <v>0</v>
      </c>
      <c r="H4" s="10">
        <f t="shared" si="1"/>
        <v>0</v>
      </c>
      <c r="I4" s="10">
        <f t="shared" si="1"/>
        <v>0</v>
      </c>
      <c r="J4" s="10">
        <f t="shared" si="1"/>
        <v>0</v>
      </c>
      <c r="K4" s="10">
        <f t="shared" si="1"/>
        <v>0</v>
      </c>
      <c r="L4" s="10">
        <f t="shared" si="1"/>
        <v>0</v>
      </c>
      <c r="M4" s="10">
        <f t="shared" si="1"/>
        <v>0</v>
      </c>
      <c r="N4" s="10">
        <f t="shared" si="1"/>
        <v>0</v>
      </c>
      <c r="O4" s="10">
        <f t="shared" si="1"/>
        <v>0</v>
      </c>
    </row>
    <row r="5" spans="2:16" s="1" customFormat="1" ht="12.75">
      <c r="B5" s="9"/>
      <c r="H5" s="4"/>
    </row>
    <row r="6" spans="2:16">
      <c r="B6" s="5"/>
      <c r="C6" s="40" t="s">
        <v>4</v>
      </c>
      <c r="D6" s="41" t="s">
        <v>5</v>
      </c>
      <c r="E6" s="41" t="s">
        <v>6</v>
      </c>
      <c r="F6" s="41" t="s">
        <v>7</v>
      </c>
      <c r="G6" s="41" t="s">
        <v>8</v>
      </c>
      <c r="H6" s="41" t="s">
        <v>9</v>
      </c>
      <c r="I6" s="41" t="s">
        <v>10</v>
      </c>
      <c r="J6" s="41" t="s">
        <v>11</v>
      </c>
      <c r="K6" s="41" t="s">
        <v>12</v>
      </c>
      <c r="L6" s="41" t="s">
        <v>13</v>
      </c>
      <c r="M6" s="41" t="s">
        <v>14</v>
      </c>
      <c r="N6" s="41" t="s">
        <v>15</v>
      </c>
      <c r="O6" s="41" t="s">
        <v>16</v>
      </c>
      <c r="P6" s="42" t="s">
        <v>17</v>
      </c>
    </row>
    <row r="7" spans="2:16" ht="22.5">
      <c r="B7" s="53" t="s">
        <v>18</v>
      </c>
      <c r="C7" s="16"/>
      <c r="D7" s="11">
        <f t="shared" ref="D7:O7" si="2">C53</f>
        <v>0</v>
      </c>
      <c r="E7" s="11">
        <f t="shared" si="2"/>
        <v>0</v>
      </c>
      <c r="F7" s="11">
        <f t="shared" si="2"/>
        <v>0</v>
      </c>
      <c r="G7" s="11">
        <f t="shared" si="2"/>
        <v>0</v>
      </c>
      <c r="H7" s="11">
        <f t="shared" si="2"/>
        <v>0</v>
      </c>
      <c r="I7" s="11">
        <f t="shared" si="2"/>
        <v>0</v>
      </c>
      <c r="J7" s="11">
        <f t="shared" si="2"/>
        <v>0</v>
      </c>
      <c r="K7" s="11">
        <f t="shared" si="2"/>
        <v>0</v>
      </c>
      <c r="L7" s="11">
        <f t="shared" si="2"/>
        <v>0</v>
      </c>
      <c r="M7" s="11">
        <f t="shared" si="2"/>
        <v>0</v>
      </c>
      <c r="N7" s="11">
        <f t="shared" si="2"/>
        <v>0</v>
      </c>
      <c r="O7" s="11">
        <f t="shared" si="2"/>
        <v>0</v>
      </c>
      <c r="P7" s="15"/>
    </row>
    <row r="8" spans="2:16">
      <c r="B8" s="54"/>
      <c r="C8" s="12"/>
      <c r="D8" s="12"/>
      <c r="E8" s="12"/>
      <c r="F8" s="12"/>
      <c r="G8" s="12"/>
      <c r="H8" s="12"/>
      <c r="I8" s="12"/>
      <c r="J8" s="12"/>
      <c r="K8" s="12"/>
      <c r="L8" s="12"/>
      <c r="M8" s="12"/>
      <c r="N8" s="12"/>
      <c r="O8" s="12"/>
      <c r="P8" s="12"/>
    </row>
    <row r="9" spans="2:16">
      <c r="B9" s="43" t="s">
        <v>19</v>
      </c>
      <c r="C9" s="44" t="s">
        <v>20</v>
      </c>
      <c r="D9" s="41" t="s">
        <v>5</v>
      </c>
      <c r="E9" s="41" t="s">
        <v>6</v>
      </c>
      <c r="F9" s="41" t="s">
        <v>7</v>
      </c>
      <c r="G9" s="41" t="s">
        <v>8</v>
      </c>
      <c r="H9" s="41" t="s">
        <v>9</v>
      </c>
      <c r="I9" s="41" t="s">
        <v>10</v>
      </c>
      <c r="J9" s="41" t="s">
        <v>11</v>
      </c>
      <c r="K9" s="41" t="s">
        <v>12</v>
      </c>
      <c r="L9" s="41" t="s">
        <v>13</v>
      </c>
      <c r="M9" s="41" t="s">
        <v>14</v>
      </c>
      <c r="N9" s="41" t="s">
        <v>15</v>
      </c>
      <c r="O9" s="41" t="s">
        <v>16</v>
      </c>
      <c r="P9" s="45" t="s">
        <v>17</v>
      </c>
    </row>
    <row r="10" spans="2:16">
      <c r="B10" s="20" t="s">
        <v>21</v>
      </c>
      <c r="C10" s="7"/>
      <c r="D10" s="3"/>
      <c r="E10" s="3"/>
      <c r="F10" s="3"/>
      <c r="G10" s="3"/>
      <c r="H10" s="3"/>
      <c r="I10" s="3"/>
      <c r="J10" s="3"/>
      <c r="K10" s="3"/>
      <c r="L10" s="3"/>
      <c r="M10" s="3"/>
      <c r="N10" s="3"/>
      <c r="O10" s="3"/>
      <c r="P10" s="14">
        <f t="shared" ref="P10:P15" si="3">SUM(D10:O10)</f>
        <v>0</v>
      </c>
    </row>
    <row r="11" spans="2:16">
      <c r="B11" s="20"/>
      <c r="C11" s="7"/>
      <c r="D11" s="3"/>
      <c r="E11" s="3"/>
      <c r="F11" s="3"/>
      <c r="G11" s="3"/>
      <c r="H11" s="3"/>
      <c r="I11" s="3"/>
      <c r="J11" s="3"/>
      <c r="K11" s="3"/>
      <c r="L11" s="3"/>
      <c r="M11" s="3"/>
      <c r="N11" s="3"/>
      <c r="O11" s="3"/>
      <c r="P11" s="14">
        <f t="shared" si="3"/>
        <v>0</v>
      </c>
    </row>
    <row r="12" spans="2:16">
      <c r="B12" s="20"/>
      <c r="C12" s="7"/>
      <c r="D12" s="55"/>
      <c r="E12" s="55"/>
      <c r="F12" s="55"/>
      <c r="G12" s="55"/>
      <c r="H12" s="55"/>
      <c r="I12" s="55"/>
      <c r="J12" s="55"/>
      <c r="K12" s="55"/>
      <c r="L12" s="55"/>
      <c r="M12" s="55"/>
      <c r="N12" s="55"/>
      <c r="O12" s="55"/>
      <c r="P12" s="14">
        <f t="shared" si="3"/>
        <v>0</v>
      </c>
    </row>
    <row r="13" spans="2:16">
      <c r="B13" s="20"/>
      <c r="C13" s="7"/>
      <c r="D13" s="55"/>
      <c r="E13" s="55"/>
      <c r="F13" s="55"/>
      <c r="G13" s="55"/>
      <c r="H13" s="55"/>
      <c r="I13" s="55"/>
      <c r="J13" s="55"/>
      <c r="K13" s="55"/>
      <c r="L13" s="55"/>
      <c r="M13" s="55"/>
      <c r="N13" s="55"/>
      <c r="O13" s="55"/>
      <c r="P13" s="14">
        <f t="shared" si="3"/>
        <v>0</v>
      </c>
    </row>
    <row r="14" spans="2:16">
      <c r="B14" s="20"/>
      <c r="C14" s="7"/>
      <c r="D14" s="55"/>
      <c r="E14" s="55"/>
      <c r="F14" s="55"/>
      <c r="G14" s="55"/>
      <c r="H14" s="55"/>
      <c r="I14" s="55"/>
      <c r="J14" s="55"/>
      <c r="K14" s="55"/>
      <c r="L14" s="55"/>
      <c r="M14" s="55"/>
      <c r="N14" s="55"/>
      <c r="O14" s="55"/>
      <c r="P14" s="14">
        <f t="shared" si="3"/>
        <v>0</v>
      </c>
    </row>
    <row r="15" spans="2:16">
      <c r="B15" s="20"/>
      <c r="C15" s="7"/>
      <c r="D15" s="55"/>
      <c r="E15" s="55"/>
      <c r="F15" s="55"/>
      <c r="G15" s="55"/>
      <c r="H15" s="55"/>
      <c r="I15" s="55"/>
      <c r="J15" s="55"/>
      <c r="K15" s="55"/>
      <c r="L15" s="55"/>
      <c r="M15" s="55"/>
      <c r="N15" s="55"/>
      <c r="O15" s="55"/>
      <c r="P15" s="14">
        <f t="shared" si="3"/>
        <v>0</v>
      </c>
    </row>
    <row r="16" spans="2:16">
      <c r="B16" s="31" t="s">
        <v>22</v>
      </c>
      <c r="C16" s="32"/>
      <c r="D16" s="28">
        <f>SUM(D10,D12:D15,(D11*-1))</f>
        <v>0</v>
      </c>
      <c r="E16" s="28">
        <f>SUM(E10,E12:E15,(E11*-1))</f>
        <v>0</v>
      </c>
      <c r="F16" s="48">
        <f>SUM(F10,F12:F15,(F11*-1))</f>
        <v>0</v>
      </c>
      <c r="G16" s="48">
        <f>SUM(G10,G12:G15,(G11*-1))</f>
        <v>0</v>
      </c>
      <c r="H16" s="48">
        <f>SUM(H10,H12:H15,(H11*-1))</f>
        <v>0</v>
      </c>
      <c r="I16" s="48">
        <f>SUM(I10,I12:I15,(I11*-1))</f>
        <v>0</v>
      </c>
      <c r="J16" s="48">
        <f>SUM(J10,J12:J15,(J11*-1))</f>
        <v>0</v>
      </c>
      <c r="K16" s="48">
        <f>SUM(K10,K12:K15,(K11*-1))</f>
        <v>0</v>
      </c>
      <c r="L16" s="48">
        <f>SUM(L10,L12:L15,(L11*-1))</f>
        <v>0</v>
      </c>
      <c r="M16" s="48">
        <f>SUM(M10,M12:M15,(M11*-1))</f>
        <v>0</v>
      </c>
      <c r="N16" s="48">
        <f>SUM(N10,N12:N15,(N11*-1))</f>
        <v>0</v>
      </c>
      <c r="O16" s="48">
        <f>SUM(O10,O12:O15,(O11*-1))</f>
        <v>0</v>
      </c>
      <c r="P16" s="27">
        <f>SUBTOTAL(109,CashReceipts[Total])</f>
        <v>0</v>
      </c>
    </row>
    <row r="17" spans="2:16">
      <c r="B17" s="53" t="s">
        <v>23</v>
      </c>
      <c r="C17" s="56">
        <f>(C7+CashReceipts[[#Totals],[ ]])</f>
        <v>0</v>
      </c>
      <c r="D17" s="56">
        <f>(D7+CashReceipts[[#Totals],[JAN]])</f>
        <v>0</v>
      </c>
      <c r="E17" s="56">
        <f>(E7+CashReceipts[[#Totals],[FEB]])</f>
        <v>0</v>
      </c>
      <c r="F17" s="56">
        <f>(F7+CashReceipts[[#Totals],[MAR]])</f>
        <v>0</v>
      </c>
      <c r="G17" s="56">
        <f>(G7+CashReceipts[[#Totals],[APR]])</f>
        <v>0</v>
      </c>
      <c r="H17" s="56">
        <f>(H7+CashReceipts[[#Totals],[MAY]])</f>
        <v>0</v>
      </c>
      <c r="I17" s="56">
        <f>(I7+CashReceipts[[#Totals],[JUN]])</f>
        <v>0</v>
      </c>
      <c r="J17" s="56">
        <f>(J7+CashReceipts[[#Totals],[JUL]])</f>
        <v>0</v>
      </c>
      <c r="K17" s="56">
        <f>(K7+CashReceipts[[#Totals],[AUG]])</f>
        <v>0</v>
      </c>
      <c r="L17" s="56">
        <f>(L7+CashReceipts[[#Totals],[SEP]])</f>
        <v>0</v>
      </c>
      <c r="M17" s="56">
        <f>(M7+CashReceipts[[#Totals],[OCT]])</f>
        <v>0</v>
      </c>
      <c r="N17" s="56">
        <f>(N7+CashReceipts[[#Totals],[NOV]])</f>
        <v>0</v>
      </c>
      <c r="O17" s="56">
        <f>(O7+CashReceipts[[#Totals],[DEC]])</f>
        <v>0</v>
      </c>
      <c r="P17" s="7"/>
    </row>
    <row r="18" spans="2:16">
      <c r="B18" s="13"/>
      <c r="C18" s="57"/>
      <c r="D18" s="57"/>
      <c r="E18" s="57"/>
      <c r="F18" s="57"/>
      <c r="G18" s="57"/>
      <c r="H18" s="57"/>
      <c r="I18" s="57"/>
      <c r="J18" s="57"/>
      <c r="K18" s="57"/>
      <c r="L18" s="57"/>
      <c r="M18" s="57"/>
      <c r="N18" s="57"/>
      <c r="O18" s="57"/>
      <c r="P18" s="8"/>
    </row>
    <row r="19" spans="2:16">
      <c r="B19" s="43" t="s">
        <v>24</v>
      </c>
      <c r="C19" s="44" t="s">
        <v>20</v>
      </c>
      <c r="D19" s="41" t="s">
        <v>5</v>
      </c>
      <c r="E19" s="41" t="s">
        <v>6</v>
      </c>
      <c r="F19" s="41" t="s">
        <v>7</v>
      </c>
      <c r="G19" s="41" t="s">
        <v>8</v>
      </c>
      <c r="H19" s="41" t="s">
        <v>9</v>
      </c>
      <c r="I19" s="41" t="s">
        <v>10</v>
      </c>
      <c r="J19" s="41" t="s">
        <v>11</v>
      </c>
      <c r="K19" s="41" t="s">
        <v>12</v>
      </c>
      <c r="L19" s="41" t="s">
        <v>13</v>
      </c>
      <c r="M19" s="41" t="s">
        <v>14</v>
      </c>
      <c r="N19" s="41" t="s">
        <v>15</v>
      </c>
      <c r="O19" s="41" t="s">
        <v>16</v>
      </c>
      <c r="P19" s="45" t="s">
        <v>17</v>
      </c>
    </row>
    <row r="20" spans="2:16">
      <c r="B20" s="51" t="s">
        <v>25</v>
      </c>
      <c r="C20" s="7"/>
      <c r="D20" s="3"/>
      <c r="E20" s="3"/>
      <c r="F20" s="3"/>
      <c r="G20" s="3"/>
      <c r="H20" s="3"/>
      <c r="I20" s="3"/>
      <c r="J20" s="3"/>
      <c r="K20" s="3"/>
      <c r="L20" s="3"/>
      <c r="M20" s="3"/>
      <c r="N20" s="3"/>
      <c r="O20" s="3"/>
      <c r="P20" s="14">
        <f t="shared" ref="P20:P44" si="4">SUM(D20:O20)</f>
        <v>0</v>
      </c>
    </row>
    <row r="21" spans="2:16">
      <c r="B21" s="17" t="s">
        <v>26</v>
      </c>
      <c r="C21" s="7"/>
      <c r="D21" s="3"/>
      <c r="E21" s="3"/>
      <c r="F21" s="3"/>
      <c r="G21" s="3"/>
      <c r="H21" s="3"/>
      <c r="I21" s="3"/>
      <c r="J21" s="3"/>
      <c r="K21" s="3"/>
      <c r="L21" s="3"/>
      <c r="M21" s="3"/>
      <c r="N21" s="3"/>
      <c r="O21" s="3"/>
      <c r="P21" s="14">
        <f t="shared" si="4"/>
        <v>0</v>
      </c>
    </row>
    <row r="22" spans="2:16">
      <c r="B22" s="17" t="s">
        <v>27</v>
      </c>
      <c r="C22" s="7"/>
      <c r="D22" s="3"/>
      <c r="E22" s="3"/>
      <c r="F22" s="3"/>
      <c r="G22" s="3"/>
      <c r="H22" s="3"/>
      <c r="I22" s="3"/>
      <c r="J22" s="3"/>
      <c r="K22" s="3"/>
      <c r="L22" s="3"/>
      <c r="M22" s="3"/>
      <c r="N22" s="3"/>
      <c r="O22" s="3"/>
      <c r="P22" s="14">
        <f t="shared" si="4"/>
        <v>0</v>
      </c>
    </row>
    <row r="23" spans="2:16">
      <c r="B23" s="17" t="s">
        <v>28</v>
      </c>
      <c r="C23" s="7"/>
      <c r="D23" s="3"/>
      <c r="E23" s="3"/>
      <c r="F23" s="3"/>
      <c r="G23" s="3"/>
      <c r="H23" s="3"/>
      <c r="I23" s="3"/>
      <c r="J23" s="3"/>
      <c r="K23" s="3"/>
      <c r="L23" s="3"/>
      <c r="M23" s="3"/>
      <c r="N23" s="3"/>
      <c r="O23" s="3"/>
      <c r="P23" s="14">
        <f t="shared" si="4"/>
        <v>0</v>
      </c>
    </row>
    <row r="24" spans="2:16">
      <c r="B24" s="17" t="s">
        <v>29</v>
      </c>
      <c r="C24" s="7"/>
      <c r="D24" s="3"/>
      <c r="E24" s="3"/>
      <c r="F24" s="3"/>
      <c r="G24" s="3"/>
      <c r="H24" s="3"/>
      <c r="I24" s="3"/>
      <c r="J24" s="3"/>
      <c r="K24" s="3"/>
      <c r="L24" s="3"/>
      <c r="M24" s="3"/>
      <c r="N24" s="3"/>
      <c r="O24" s="3"/>
      <c r="P24" s="14">
        <f t="shared" si="4"/>
        <v>0</v>
      </c>
    </row>
    <row r="25" spans="2:16">
      <c r="B25" s="17" t="s">
        <v>30</v>
      </c>
      <c r="C25" s="7"/>
      <c r="D25" s="3"/>
      <c r="E25" s="3"/>
      <c r="F25" s="3"/>
      <c r="G25" s="3"/>
      <c r="H25" s="3"/>
      <c r="I25" s="3"/>
      <c r="J25" s="3"/>
      <c r="K25" s="3"/>
      <c r="L25" s="3"/>
      <c r="M25" s="3"/>
      <c r="N25" s="3"/>
      <c r="O25" s="3"/>
      <c r="P25" s="14">
        <f t="shared" si="4"/>
        <v>0</v>
      </c>
    </row>
    <row r="26" spans="2:16">
      <c r="B26" s="17" t="s">
        <v>31</v>
      </c>
      <c r="C26" s="7"/>
      <c r="D26" s="3"/>
      <c r="E26" s="3"/>
      <c r="F26" s="3"/>
      <c r="G26" s="3"/>
      <c r="H26" s="3"/>
      <c r="I26" s="3"/>
      <c r="J26" s="3"/>
      <c r="K26" s="3"/>
      <c r="L26" s="3"/>
      <c r="M26" s="3"/>
      <c r="N26" s="3"/>
      <c r="O26" s="3"/>
      <c r="P26" s="14">
        <f t="shared" si="4"/>
        <v>0</v>
      </c>
    </row>
    <row r="27" spans="2:16">
      <c r="B27" s="17" t="s">
        <v>32</v>
      </c>
      <c r="C27" s="7"/>
      <c r="D27" s="55"/>
      <c r="E27" s="55"/>
      <c r="F27" s="55"/>
      <c r="G27" s="55"/>
      <c r="H27" s="55"/>
      <c r="I27" s="55"/>
      <c r="J27" s="55"/>
      <c r="K27" s="55"/>
      <c r="L27" s="55"/>
      <c r="M27" s="55"/>
      <c r="N27" s="55"/>
      <c r="O27" s="55"/>
      <c r="P27" s="14">
        <f t="shared" si="4"/>
        <v>0</v>
      </c>
    </row>
    <row r="28" spans="2:16">
      <c r="B28" s="17" t="s">
        <v>33</v>
      </c>
      <c r="C28" s="7"/>
      <c r="D28" s="55"/>
      <c r="E28" s="55"/>
      <c r="F28" s="55"/>
      <c r="G28" s="55"/>
      <c r="H28" s="55"/>
      <c r="I28" s="55"/>
      <c r="J28" s="55"/>
      <c r="K28" s="55"/>
      <c r="L28" s="55"/>
      <c r="M28" s="55"/>
      <c r="N28" s="55"/>
      <c r="O28" s="55"/>
      <c r="P28" s="14">
        <f t="shared" si="4"/>
        <v>0</v>
      </c>
    </row>
    <row r="29" spans="2:16">
      <c r="B29" s="58" t="s">
        <v>34</v>
      </c>
      <c r="C29" s="7"/>
      <c r="D29" s="55"/>
      <c r="E29" s="55"/>
      <c r="F29" s="55"/>
      <c r="G29" s="55"/>
      <c r="H29" s="55"/>
      <c r="I29" s="55"/>
      <c r="J29" s="55"/>
      <c r="K29" s="55"/>
      <c r="L29" s="55"/>
      <c r="M29" s="55"/>
      <c r="N29" s="55"/>
      <c r="O29" s="55"/>
      <c r="P29" s="14">
        <f t="shared" si="4"/>
        <v>0</v>
      </c>
    </row>
    <row r="30" spans="2:16">
      <c r="B30" s="20" t="s">
        <v>35</v>
      </c>
      <c r="C30" s="7"/>
      <c r="D30" s="55"/>
      <c r="E30" s="55"/>
      <c r="F30" s="55"/>
      <c r="G30" s="55"/>
      <c r="H30" s="55"/>
      <c r="I30" s="55"/>
      <c r="J30" s="55"/>
      <c r="K30" s="55"/>
      <c r="L30" s="55"/>
      <c r="M30" s="55"/>
      <c r="N30" s="55"/>
      <c r="O30" s="55"/>
      <c r="P30" s="14">
        <f t="shared" si="4"/>
        <v>0</v>
      </c>
    </row>
    <row r="31" spans="2:16">
      <c r="B31" s="20" t="s">
        <v>35</v>
      </c>
      <c r="C31" s="7"/>
      <c r="D31" s="55"/>
      <c r="E31" s="55"/>
      <c r="F31" s="55"/>
      <c r="G31" s="55"/>
      <c r="H31" s="55"/>
      <c r="I31" s="55"/>
      <c r="J31" s="55"/>
      <c r="K31" s="55"/>
      <c r="L31" s="55"/>
      <c r="M31" s="55"/>
      <c r="N31" s="55"/>
      <c r="O31" s="55"/>
      <c r="P31" s="14">
        <f t="shared" si="4"/>
        <v>0</v>
      </c>
    </row>
    <row r="32" spans="2:16">
      <c r="B32" s="20" t="s">
        <v>35</v>
      </c>
      <c r="C32" s="7"/>
      <c r="D32" s="55"/>
      <c r="E32" s="55"/>
      <c r="F32" s="55"/>
      <c r="G32" s="55"/>
      <c r="H32" s="55"/>
      <c r="I32" s="55"/>
      <c r="J32" s="55"/>
      <c r="K32" s="55"/>
      <c r="L32" s="55"/>
      <c r="M32" s="55"/>
      <c r="N32" s="55"/>
      <c r="O32" s="55"/>
      <c r="P32" s="14">
        <f t="shared" si="4"/>
        <v>0</v>
      </c>
    </row>
    <row r="33" spans="2:16">
      <c r="B33" s="20" t="s">
        <v>35</v>
      </c>
      <c r="C33" s="7"/>
      <c r="D33" s="55"/>
      <c r="E33" s="55"/>
      <c r="F33" s="55"/>
      <c r="G33" s="55"/>
      <c r="H33" s="55"/>
      <c r="I33" s="55"/>
      <c r="J33" s="55"/>
      <c r="K33" s="55"/>
      <c r="L33" s="55"/>
      <c r="M33" s="55"/>
      <c r="N33" s="55"/>
      <c r="O33" s="55"/>
      <c r="P33" s="14">
        <f t="shared" si="4"/>
        <v>0</v>
      </c>
    </row>
    <row r="34" spans="2:16">
      <c r="B34" s="20" t="s">
        <v>35</v>
      </c>
      <c r="C34" s="7"/>
      <c r="D34" s="55"/>
      <c r="E34" s="55"/>
      <c r="F34" s="55"/>
      <c r="G34" s="55"/>
      <c r="H34" s="55"/>
      <c r="I34" s="55"/>
      <c r="J34" s="55"/>
      <c r="K34" s="55"/>
      <c r="L34" s="55"/>
      <c r="M34" s="55"/>
      <c r="N34" s="55"/>
      <c r="O34" s="55"/>
      <c r="P34" s="14">
        <f t="shared" si="4"/>
        <v>0</v>
      </c>
    </row>
    <row r="35" spans="2:16">
      <c r="B35" s="20" t="s">
        <v>35</v>
      </c>
      <c r="C35" s="7"/>
      <c r="D35" s="55"/>
      <c r="E35" s="55"/>
      <c r="F35" s="55"/>
      <c r="G35" s="55"/>
      <c r="H35" s="55"/>
      <c r="I35" s="55"/>
      <c r="J35" s="55"/>
      <c r="K35" s="55"/>
      <c r="L35" s="55"/>
      <c r="M35" s="55"/>
      <c r="N35" s="55"/>
      <c r="O35" s="55"/>
      <c r="P35" s="14">
        <f t="shared" si="4"/>
        <v>0</v>
      </c>
    </row>
    <row r="36" spans="2:16">
      <c r="B36" s="20" t="s">
        <v>35</v>
      </c>
      <c r="C36" s="7"/>
      <c r="D36" s="55"/>
      <c r="E36" s="55"/>
      <c r="F36" s="55"/>
      <c r="G36" s="55"/>
      <c r="H36" s="55"/>
      <c r="I36" s="55"/>
      <c r="J36" s="55"/>
      <c r="K36" s="55"/>
      <c r="L36" s="55"/>
      <c r="M36" s="55"/>
      <c r="N36" s="55"/>
      <c r="O36" s="55"/>
      <c r="P36" s="14">
        <f t="shared" si="4"/>
        <v>0</v>
      </c>
    </row>
    <row r="37" spans="2:16">
      <c r="B37" s="20" t="s">
        <v>35</v>
      </c>
      <c r="C37" s="7"/>
      <c r="D37" s="55"/>
      <c r="E37" s="55"/>
      <c r="F37" s="55"/>
      <c r="G37" s="55"/>
      <c r="H37" s="55"/>
      <c r="I37" s="55"/>
      <c r="J37" s="55"/>
      <c r="K37" s="55"/>
      <c r="L37" s="55"/>
      <c r="M37" s="55"/>
      <c r="N37" s="55"/>
      <c r="O37" s="55"/>
      <c r="P37" s="14">
        <f t="shared" si="4"/>
        <v>0</v>
      </c>
    </row>
    <row r="38" spans="2:16">
      <c r="B38" s="20" t="s">
        <v>35</v>
      </c>
      <c r="C38" s="7"/>
      <c r="D38" s="55"/>
      <c r="E38" s="55"/>
      <c r="F38" s="55"/>
      <c r="G38" s="55"/>
      <c r="H38" s="55"/>
      <c r="I38" s="55"/>
      <c r="J38" s="55"/>
      <c r="K38" s="55"/>
      <c r="L38" s="55"/>
      <c r="M38" s="55"/>
      <c r="N38" s="55"/>
      <c r="O38" s="55"/>
      <c r="P38" s="14">
        <f t="shared" si="4"/>
        <v>0</v>
      </c>
    </row>
    <row r="39" spans="2:16">
      <c r="B39" s="20" t="s">
        <v>35</v>
      </c>
      <c r="C39" s="7"/>
      <c r="D39" s="55"/>
      <c r="E39" s="55"/>
      <c r="F39" s="55"/>
      <c r="G39" s="55"/>
      <c r="H39" s="55"/>
      <c r="I39" s="55"/>
      <c r="J39" s="55"/>
      <c r="K39" s="55"/>
      <c r="L39" s="55"/>
      <c r="M39" s="55"/>
      <c r="N39" s="55"/>
      <c r="O39" s="55"/>
      <c r="P39" s="14">
        <f t="shared" si="4"/>
        <v>0</v>
      </c>
    </row>
    <row r="40" spans="2:16">
      <c r="B40" s="20" t="s">
        <v>35</v>
      </c>
      <c r="C40" s="7"/>
      <c r="D40" s="55"/>
      <c r="E40" s="55"/>
      <c r="F40" s="55"/>
      <c r="G40" s="55"/>
      <c r="H40" s="55"/>
      <c r="I40" s="55"/>
      <c r="J40" s="55"/>
      <c r="K40" s="55"/>
      <c r="L40" s="55"/>
      <c r="M40" s="55"/>
      <c r="N40" s="55"/>
      <c r="O40" s="55"/>
      <c r="P40" s="14">
        <f t="shared" si="4"/>
        <v>0</v>
      </c>
    </row>
    <row r="41" spans="2:16">
      <c r="B41" s="20" t="s">
        <v>35</v>
      </c>
      <c r="C41" s="7"/>
      <c r="D41" s="55"/>
      <c r="E41" s="55"/>
      <c r="F41" s="55"/>
      <c r="G41" s="55"/>
      <c r="H41" s="55"/>
      <c r="I41" s="55"/>
      <c r="J41" s="55"/>
      <c r="K41" s="55"/>
      <c r="L41" s="55"/>
      <c r="M41" s="55"/>
      <c r="N41" s="55"/>
      <c r="O41" s="55"/>
      <c r="P41" s="14">
        <f t="shared" si="4"/>
        <v>0</v>
      </c>
    </row>
    <row r="42" spans="2:16">
      <c r="B42" s="20" t="s">
        <v>35</v>
      </c>
      <c r="C42" s="7"/>
      <c r="D42" s="55"/>
      <c r="E42" s="55"/>
      <c r="F42" s="55"/>
      <c r="G42" s="55"/>
      <c r="H42" s="55"/>
      <c r="I42" s="55"/>
      <c r="J42" s="55"/>
      <c r="K42" s="55"/>
      <c r="L42" s="55"/>
      <c r="M42" s="55"/>
      <c r="N42" s="55"/>
      <c r="O42" s="55"/>
      <c r="P42" s="14">
        <f t="shared" si="4"/>
        <v>0</v>
      </c>
    </row>
    <row r="43" spans="2:16">
      <c r="B43" s="20" t="s">
        <v>35</v>
      </c>
      <c r="C43" s="7"/>
      <c r="D43" s="55"/>
      <c r="E43" s="55"/>
      <c r="F43" s="55"/>
      <c r="G43" s="55"/>
      <c r="H43" s="55"/>
      <c r="I43" s="55"/>
      <c r="J43" s="55"/>
      <c r="K43" s="55"/>
      <c r="L43" s="55"/>
      <c r="M43" s="55"/>
      <c r="N43" s="55"/>
      <c r="O43" s="55"/>
      <c r="P43" s="14">
        <f t="shared" si="4"/>
        <v>0</v>
      </c>
    </row>
    <row r="44" spans="2:16">
      <c r="B44" s="20" t="s">
        <v>36</v>
      </c>
      <c r="C44" s="7"/>
      <c r="D44" s="55"/>
      <c r="E44" s="55"/>
      <c r="F44" s="55"/>
      <c r="G44" s="55"/>
      <c r="H44" s="55"/>
      <c r="I44" s="55"/>
      <c r="J44" s="55"/>
      <c r="K44" s="55"/>
      <c r="L44" s="55"/>
      <c r="M44" s="55"/>
      <c r="N44" s="55"/>
      <c r="O44" s="55"/>
      <c r="P44" s="14">
        <f t="shared" si="4"/>
        <v>0</v>
      </c>
    </row>
    <row r="45" spans="2:16">
      <c r="B45" s="31" t="s">
        <v>37</v>
      </c>
      <c r="C45" s="26"/>
      <c r="D45" s="28">
        <f>SUBTOTAL(109,Expenses[JAN])</f>
        <v>0</v>
      </c>
      <c r="E45" s="28">
        <f>SUBTOTAL(109,Expenses[FEB])</f>
        <v>0</v>
      </c>
      <c r="F45" s="28">
        <f>SUBTOTAL(109,Expenses[MAR])</f>
        <v>0</v>
      </c>
      <c r="G45" s="28">
        <f>SUBTOTAL(109,Expenses[APR])</f>
        <v>0</v>
      </c>
      <c r="H45" s="28">
        <f>SUBTOTAL(109,Expenses[MAY])</f>
        <v>0</v>
      </c>
      <c r="I45" s="28">
        <f>SUBTOTAL(109,Expenses[JUN])</f>
        <v>0</v>
      </c>
      <c r="J45" s="28">
        <f>SUBTOTAL(109,Expenses[JUL])</f>
        <v>0</v>
      </c>
      <c r="K45" s="28">
        <f>SUBTOTAL(109,Expenses[AUG])</f>
        <v>0</v>
      </c>
      <c r="L45" s="28">
        <f>SUBTOTAL(109,Expenses[SEP])</f>
        <v>0</v>
      </c>
      <c r="M45" s="28">
        <f>SUBTOTAL(109,Expenses[OCT])</f>
        <v>0</v>
      </c>
      <c r="N45" s="28">
        <f>SUBTOTAL(109,Expenses[NOV])</f>
        <v>0</v>
      </c>
      <c r="O45" s="28">
        <f>SUBTOTAL(109,Expenses[DEC])</f>
        <v>0</v>
      </c>
      <c r="P45" s="27">
        <f>SUBTOTAL(109,Expenses[Total])</f>
        <v>0</v>
      </c>
    </row>
    <row r="46" spans="2:16">
      <c r="B46" s="34" t="s">
        <v>38</v>
      </c>
      <c r="C46" s="29" t="s">
        <v>20</v>
      </c>
      <c r="D46" s="41" t="s">
        <v>5</v>
      </c>
      <c r="E46" s="41" t="s">
        <v>6</v>
      </c>
      <c r="F46" s="41" t="s">
        <v>7</v>
      </c>
      <c r="G46" s="41" t="s">
        <v>8</v>
      </c>
      <c r="H46" s="41" t="s">
        <v>9</v>
      </c>
      <c r="I46" s="41" t="s">
        <v>10</v>
      </c>
      <c r="J46" s="41" t="s">
        <v>11</v>
      </c>
      <c r="K46" s="41" t="s">
        <v>12</v>
      </c>
      <c r="L46" s="41" t="s">
        <v>13</v>
      </c>
      <c r="M46" s="41" t="s">
        <v>14</v>
      </c>
      <c r="N46" s="41" t="s">
        <v>15</v>
      </c>
      <c r="O46" s="41" t="s">
        <v>16</v>
      </c>
      <c r="P46" s="46" t="s">
        <v>17</v>
      </c>
    </row>
    <row r="47" spans="2:16">
      <c r="B47" s="59" t="s">
        <v>39</v>
      </c>
      <c r="C47" s="60"/>
      <c r="D47" s="61"/>
      <c r="E47" s="61"/>
      <c r="F47" s="61"/>
      <c r="G47" s="61"/>
      <c r="H47" s="61"/>
      <c r="I47" s="61"/>
      <c r="J47" s="61"/>
      <c r="K47" s="61"/>
      <c r="L47" s="61"/>
      <c r="M47" s="61"/>
      <c r="N47" s="61"/>
      <c r="O47" s="61"/>
      <c r="P47" s="38">
        <f t="shared" ref="P47:P52" si="5">SUM(D47:O47)</f>
        <v>0</v>
      </c>
    </row>
    <row r="48" spans="2:16">
      <c r="B48" s="59" t="s">
        <v>40</v>
      </c>
      <c r="C48" s="60"/>
      <c r="D48" s="61"/>
      <c r="E48" s="61"/>
      <c r="F48" s="61"/>
      <c r="G48" s="61"/>
      <c r="H48" s="61"/>
      <c r="I48" s="61"/>
      <c r="J48" s="61"/>
      <c r="K48" s="61"/>
      <c r="L48" s="61"/>
      <c r="M48" s="61"/>
      <c r="N48" s="61"/>
      <c r="O48" s="61"/>
      <c r="P48" s="38">
        <f t="shared" si="5"/>
        <v>0</v>
      </c>
    </row>
    <row r="49" spans="2:16">
      <c r="B49" s="59" t="s">
        <v>41</v>
      </c>
      <c r="C49" s="60"/>
      <c r="D49" s="61"/>
      <c r="E49" s="61"/>
      <c r="F49" s="61"/>
      <c r="G49" s="61"/>
      <c r="H49" s="61"/>
      <c r="I49" s="61"/>
      <c r="J49" s="61"/>
      <c r="K49" s="61"/>
      <c r="L49" s="61"/>
      <c r="M49" s="61"/>
      <c r="N49" s="61"/>
      <c r="O49" s="61"/>
      <c r="P49" s="38">
        <f t="shared" si="5"/>
        <v>0</v>
      </c>
    </row>
    <row r="50" spans="2:16">
      <c r="B50" s="59" t="s">
        <v>42</v>
      </c>
      <c r="C50" s="60"/>
      <c r="D50" s="61"/>
      <c r="E50" s="61"/>
      <c r="F50" s="61"/>
      <c r="G50" s="61"/>
      <c r="H50" s="61"/>
      <c r="I50" s="61"/>
      <c r="J50" s="61"/>
      <c r="K50" s="61"/>
      <c r="L50" s="61"/>
      <c r="M50" s="61"/>
      <c r="N50" s="61"/>
      <c r="O50" s="61"/>
      <c r="P50" s="38">
        <f t="shared" si="5"/>
        <v>0</v>
      </c>
    </row>
    <row r="51" spans="2:16">
      <c r="B51" s="59"/>
      <c r="C51" s="60"/>
      <c r="D51" s="61"/>
      <c r="E51" s="61"/>
      <c r="F51" s="61"/>
      <c r="G51" s="61"/>
      <c r="H51" s="61"/>
      <c r="I51" s="61"/>
      <c r="J51" s="61"/>
      <c r="K51" s="61"/>
      <c r="L51" s="61"/>
      <c r="M51" s="61"/>
      <c r="N51" s="61"/>
      <c r="O51" s="61"/>
      <c r="P51" s="38">
        <f t="shared" si="5"/>
        <v>0</v>
      </c>
    </row>
    <row r="52" spans="2:16">
      <c r="B52" s="37" t="s">
        <v>43</v>
      </c>
      <c r="C52" s="33"/>
      <c r="D52" s="38">
        <f>Expenses[[#Totals],[JAN]]+SUBTOTAL(109,CashPaidOut[JAN])</f>
        <v>0</v>
      </c>
      <c r="E52" s="38">
        <f>Expenses[[#Totals],[FEB]]+SUBTOTAL(109,CashPaidOut[FEB])</f>
        <v>0</v>
      </c>
      <c r="F52" s="38">
        <f>Expenses[[#Totals],[MAR]]+SUBTOTAL(109,CashPaidOut[MAR])</f>
        <v>0</v>
      </c>
      <c r="G52" s="30">
        <f>Expenses[[#Totals],[APR]]+SUBTOTAL(109,CashPaidOut[APR])</f>
        <v>0</v>
      </c>
      <c r="H52" s="30">
        <f>Expenses[[#Totals],[MAY]]+SUBTOTAL(109,CashPaidOut[MAY])</f>
        <v>0</v>
      </c>
      <c r="I52" s="30">
        <f>Expenses[[#Totals],[JUN]]+SUBTOTAL(109,CashPaidOut[JUN])</f>
        <v>0</v>
      </c>
      <c r="J52" s="30">
        <f>Expenses[[#Totals],[JUL]]+SUBTOTAL(109,CashPaidOut[JUL])</f>
        <v>0</v>
      </c>
      <c r="K52" s="30">
        <f>Expenses[[#Totals],[AUG]]+SUBTOTAL(109,CashPaidOut[AUG])</f>
        <v>0</v>
      </c>
      <c r="L52" s="30">
        <f>Expenses[[#Totals],[SEP]]+SUBTOTAL(109,CashPaidOut[SEP])</f>
        <v>0</v>
      </c>
      <c r="M52" s="30">
        <f>Expenses[[#Totals],[OCT]]+SUBTOTAL(109,CashPaidOut[OCT])</f>
        <v>0</v>
      </c>
      <c r="N52" s="30">
        <f>Expenses[[#Totals],[NOV]]+SUBTOTAL(109,CashPaidOut[NOV])</f>
        <v>0</v>
      </c>
      <c r="O52" s="30">
        <f>Expenses[[#Totals],[DEC]]+SUBTOTAL(109,CashPaidOut[DEC])</f>
        <v>0</v>
      </c>
      <c r="P52" s="38">
        <f>SUM(D52:O52)</f>
        <v>0</v>
      </c>
    </row>
    <row r="53" spans="2:16">
      <c r="B53" s="35" t="s">
        <v>44</v>
      </c>
      <c r="C53" s="14">
        <f>C17</f>
        <v>0</v>
      </c>
      <c r="D53" s="14">
        <f>D17-CashPaidOut[[#Totals],[JAN]]</f>
        <v>0</v>
      </c>
      <c r="E53" s="14">
        <f>E17-CashPaidOut[[#Totals],[FEB]]</f>
        <v>0</v>
      </c>
      <c r="F53" s="14">
        <f>F17-CashPaidOut[[#Totals],[MAR]]</f>
        <v>0</v>
      </c>
      <c r="G53" s="14">
        <f>G17-CashPaidOut[[#Totals],[APR]]</f>
        <v>0</v>
      </c>
      <c r="H53" s="14">
        <f>H17-CashPaidOut[[#Totals],[MAY]]</f>
        <v>0</v>
      </c>
      <c r="I53" s="14">
        <f>I17-CashPaidOut[[#Totals],[JUN]]</f>
        <v>0</v>
      </c>
      <c r="J53" s="14">
        <f>J17-CashPaidOut[[#Totals],[JUL]]</f>
        <v>0</v>
      </c>
      <c r="K53" s="14">
        <f>K17-CashPaidOut[[#Totals],[AUG]]</f>
        <v>0</v>
      </c>
      <c r="L53" s="14">
        <f>L17-CashPaidOut[[#Totals],[SEP]]</f>
        <v>0</v>
      </c>
      <c r="M53" s="14">
        <f>M17-CashPaidOut[[#Totals],[OCT]]</f>
        <v>0</v>
      </c>
      <c r="N53" s="14">
        <f>N17-CashPaidOut[[#Totals],[NOV]]</f>
        <v>0</v>
      </c>
      <c r="O53" s="14">
        <f>O17-CashPaidOut[[#Totals],[DEC]]</f>
        <v>0</v>
      </c>
      <c r="P53" s="36"/>
    </row>
    <row r="54" spans="2:16">
      <c r="B54" s="54"/>
      <c r="C54" s="59"/>
      <c r="D54" s="59"/>
      <c r="E54" s="59"/>
      <c r="F54" s="59"/>
      <c r="G54" s="59"/>
      <c r="H54" s="59"/>
      <c r="I54" s="59"/>
      <c r="J54" s="59"/>
      <c r="K54" s="59"/>
      <c r="L54" s="59"/>
      <c r="M54" s="59"/>
      <c r="N54" s="59"/>
      <c r="O54" s="59"/>
      <c r="P54" s="59"/>
    </row>
    <row r="55" spans="2:16" hidden="1">
      <c r="B55" s="47" t="s">
        <v>45</v>
      </c>
      <c r="C55" s="44" t="s">
        <v>20</v>
      </c>
      <c r="D55" s="41" t="s">
        <v>5</v>
      </c>
      <c r="E55" s="41" t="s">
        <v>6</v>
      </c>
      <c r="F55" s="41" t="s">
        <v>7</v>
      </c>
      <c r="G55" s="41" t="s">
        <v>8</v>
      </c>
      <c r="H55" s="41" t="s">
        <v>9</v>
      </c>
      <c r="I55" s="41" t="s">
        <v>10</v>
      </c>
      <c r="J55" s="41" t="s">
        <v>11</v>
      </c>
      <c r="K55" s="41" t="s">
        <v>12</v>
      </c>
      <c r="L55" s="41" t="s">
        <v>13</v>
      </c>
      <c r="M55" s="41" t="s">
        <v>14</v>
      </c>
      <c r="N55" s="41" t="s">
        <v>15</v>
      </c>
      <c r="O55" s="41" t="s">
        <v>16</v>
      </c>
      <c r="P55" s="45" t="s">
        <v>17</v>
      </c>
    </row>
    <row r="56" spans="2:16" hidden="1">
      <c r="B56" s="18" t="s">
        <v>46</v>
      </c>
      <c r="C56" s="25"/>
      <c r="D56" s="3"/>
      <c r="E56" s="3"/>
      <c r="F56" s="3"/>
      <c r="G56" s="3"/>
      <c r="H56" s="3"/>
      <c r="I56" s="3"/>
      <c r="J56" s="3"/>
      <c r="K56" s="3"/>
      <c r="L56" s="3"/>
      <c r="M56" s="3"/>
      <c r="N56" s="3"/>
      <c r="O56" s="3"/>
      <c r="P56" s="19">
        <f>SUM(OtherOperationalData[[#This Row],[JAN]:[DEC]])</f>
        <v>0</v>
      </c>
    </row>
    <row r="57" spans="2:16" hidden="1">
      <c r="B57" s="20" t="s">
        <v>47</v>
      </c>
      <c r="C57" s="55"/>
      <c r="D57" s="55"/>
      <c r="E57" s="55"/>
      <c r="F57" s="55"/>
      <c r="G57" s="55"/>
      <c r="H57" s="55"/>
      <c r="I57" s="55"/>
      <c r="J57" s="55"/>
      <c r="K57" s="55"/>
      <c r="L57" s="55"/>
      <c r="M57" s="55"/>
      <c r="N57" s="55"/>
      <c r="O57" s="55"/>
      <c r="P57" s="21">
        <f>SUM(OtherOperationalData[[#This Row],[ ]:[DEC]])</f>
        <v>0</v>
      </c>
    </row>
    <row r="58" spans="2:16" hidden="1">
      <c r="B58" s="20" t="s">
        <v>48</v>
      </c>
      <c r="C58" s="55"/>
      <c r="D58" s="55"/>
      <c r="E58" s="55"/>
      <c r="F58" s="55"/>
      <c r="G58" s="55"/>
      <c r="H58" s="55"/>
      <c r="I58" s="55"/>
      <c r="J58" s="55"/>
      <c r="K58" s="55"/>
      <c r="L58" s="55"/>
      <c r="M58" s="55"/>
      <c r="N58" s="55"/>
      <c r="O58" s="55"/>
      <c r="P58" s="21">
        <f>SUM(OtherOperationalData[[#This Row],[ ]:[DEC]])</f>
        <v>0</v>
      </c>
    </row>
    <row r="59" spans="2:16" hidden="1">
      <c r="B59" s="20" t="s">
        <v>49</v>
      </c>
      <c r="C59" s="55"/>
      <c r="D59" s="55"/>
      <c r="E59" s="55"/>
      <c r="F59" s="55"/>
      <c r="G59" s="55"/>
      <c r="H59" s="55"/>
      <c r="I59" s="55"/>
      <c r="J59" s="55"/>
      <c r="K59" s="55"/>
      <c r="L59" s="55"/>
      <c r="M59" s="55"/>
      <c r="N59" s="55"/>
      <c r="O59" s="55"/>
      <c r="P59" s="21">
        <f>SUM(OtherOperationalData[[#This Row],[ ]:[DEC]])</f>
        <v>0</v>
      </c>
    </row>
    <row r="60" spans="2:16" hidden="1">
      <c r="B60" s="20" t="s">
        <v>50</v>
      </c>
      <c r="C60" s="55"/>
      <c r="D60" s="55"/>
      <c r="E60" s="55"/>
      <c r="F60" s="55"/>
      <c r="G60" s="55"/>
      <c r="H60" s="55"/>
      <c r="I60" s="55"/>
      <c r="J60" s="55"/>
      <c r="K60" s="55"/>
      <c r="L60" s="55"/>
      <c r="M60" s="55"/>
      <c r="N60" s="55"/>
      <c r="O60" s="55"/>
      <c r="P60" s="21">
        <f>SUM(OtherOperationalData[[#This Row],[ ]:[DEC]])</f>
        <v>0</v>
      </c>
    </row>
    <row r="61" spans="2:16" hidden="1">
      <c r="B61" s="22" t="s">
        <v>51</v>
      </c>
      <c r="C61" s="24"/>
      <c r="D61" s="23"/>
      <c r="E61" s="23"/>
      <c r="F61" s="23"/>
      <c r="G61" s="23"/>
      <c r="H61" s="23"/>
      <c r="I61" s="23"/>
      <c r="J61" s="23"/>
      <c r="K61" s="23"/>
      <c r="L61" s="23"/>
      <c r="M61" s="23"/>
      <c r="N61" s="23"/>
      <c r="O61" s="23"/>
      <c r="P61" s="62">
        <f>SUM(OtherOperationalData[[#This Row],[JAN]:[DEC]])</f>
        <v>0</v>
      </c>
    </row>
    <row r="62" spans="2:16" hidden="1"/>
  </sheetData>
  <sheetProtection insertColumns="0" insertRows="0"/>
  <mergeCells count="2">
    <mergeCell ref="B1:P1"/>
    <mergeCell ref="B2:P2"/>
  </mergeCells>
  <phoneticPr fontId="0" type="noConversion"/>
  <conditionalFormatting sqref="C7:O7">
    <cfRule type="cellIs" dxfId="138" priority="1" stopIfTrue="1" operator="lessThanOrEqual">
      <formula>$C$4</formula>
    </cfRule>
  </conditionalFormatting>
  <dataValidations count="29">
    <dataValidation type="decimal" allowBlank="1" showInputMessage="1" sqref="C7 D4:P4" xr:uid="{00000000-0002-0000-0000-000000000000}">
      <formula1>-10000000</formula1>
      <formula2>10000000</formula2>
    </dataValidation>
    <dataValidation operator="greaterThanOrEqual" allowBlank="1" showInputMessage="1" showErrorMessage="1" error="Please enter a number greater than zero." sqref="P6" xr:uid="{00000000-0002-0000-0000-000002000000}"/>
    <dataValidation type="decimal" operator="lessThanOrEqual" allowBlank="1" showInputMessage="1" showErrorMessage="1" sqref="C17:O17 C53:O53" xr:uid="{00000000-0002-0000-0000-000003000000}">
      <formula1>10000000</formula1>
    </dataValidation>
    <dataValidation type="date" allowBlank="1" showInputMessage="1" showErrorMessage="1" error="Please enter a valid date." prompt="Enter Starting Date in this cell" sqref="C3" xr:uid="{00000000-0002-0000-0000-000004000000}">
      <formula1>1</formula1>
      <formula2>73415</formula2>
    </dataValidation>
    <dataValidation type="decimal" operator="lessThanOrEqual" allowBlank="1" showInputMessage="1" sqref="D7:O7" xr:uid="{00000000-0002-0000-0000-000005000000}">
      <formula1>10000000</formula1>
    </dataValidation>
    <dataValidation type="decimal" errorStyle="warning" operator="lessThanOrEqual" allowBlank="1" showInputMessage="1" showErrorMessage="1" error="Please enter a number greater than zero" sqref="P10:P15 P20:P44 P56:P61 P47:P51" xr:uid="{804F8EE7-2B0B-46DA-9875-BB1371E4AA2F}">
      <formula1>10000000</formula1>
    </dataValidation>
    <dataValidation allowBlank="1" showInputMessage="1" showErrorMessage="1" prompt="Create Small Business Cash Flow Projection in this worksheet. Enter details in tables named Cash on Hand, Cash Receipts, Expenses, Cash Paid Out, and Other Operational Data " sqref="A1" xr:uid="{91E55EFA-4A23-4AFA-9AAC-6A7ACC776448}"/>
    <dataValidation allowBlank="1" showInputMessage="1" showErrorMessage="1" prompt="Title of this worksheet is in this cell. Enter Company Name in cell below" sqref="B1:P1" xr:uid="{566C09B0-E294-40F1-B0BF-5AB7430AC139}"/>
    <dataValidation allowBlank="1" showInputMessage="1" showErrorMessage="1" prompt="Enter Company Name in this cell, Starting Date in cell C3, and Cash balance alert minimum in cell C4" sqref="B2:P2" xr:uid="{CD64D921-F0AF-4AA9-A6DD-EFD35A9EC410}"/>
    <dataValidation allowBlank="1" showInputMessage="1" showErrorMessage="1" prompt="Enter Starting Date in cell at right" sqref="B3" xr:uid="{1F6A2E6B-9F5B-4777-8484-BD99AC75A5CA}"/>
    <dataValidation allowBlank="1" showInputMessage="1" showErrorMessage="1" prompt="Enter Cash balance alert minimum in cell at right" sqref="B4" xr:uid="{BB0AF17B-827E-4DCC-A0A3-36D2AF9B592B}"/>
    <dataValidation type="decimal" operator="lessThanOrEqual" allowBlank="1" showInputMessage="1" showErrorMessage="1" error="Please enter a number greater than zero." prompt="Enter Cash balance alert minimum in this cell and details in Cash on Hand table starting in cell C6. Cash on hand beginning of month label is in cell B7" sqref="C4" xr:uid="{E812B3AE-DBD1-4871-876D-92F6818D7312}">
      <formula1>10000000</formula1>
    </dataValidation>
    <dataValidation allowBlank="1" showInputMessage="1" showErrorMessage="1" prompt="Enter details in table at right" sqref="B6" xr:uid="{3830027A-6EBE-4F38-85D2-C701F11E6CFA}"/>
    <dataValidation allowBlank="1" showInputMessage="1" showErrorMessage="1" prompt="Enter Cash on hand in beginning of month in cell at right" sqref="B7" xr:uid="{D36564BD-6337-46DD-A1E7-94E630FDAC6F}"/>
    <dataValidation operator="greaterThanOrEqual" allowBlank="1" showInputMessage="1" showErrorMessage="1" error="Please enter a number greater than zero." prompt="Enter Cash on hand in beginning in cell below" sqref="C6" xr:uid="{2334E431-B28A-4AF1-AC6E-9209549B2125}"/>
    <dataValidation allowBlank="1" showInputMessage="1" prompt="Cash on hand is auto calculated for this month in cell below" sqref="D6:O6 D9:O9 D19:O19 D46:O46 D55:O55" xr:uid="{94B28EDD-F55B-4663-BE2E-CCA213201743}"/>
    <dataValidation allowBlank="1" showInputMessage="1" showErrorMessage="1" prompt="Enter details in Cash Receipts table below" sqref="B8" xr:uid="{DF3A80CC-4543-46BA-A64A-F2B21C703A6C}"/>
    <dataValidation allowBlank="1" showInputMessage="1" showErrorMessage="1" prompt="Enter or modify Cash Receipts items in this column under this heading" sqref="B9" xr:uid="{9ED0D7CD-6641-47A4-9A79-A8DF8CE60FFB}"/>
    <dataValidation allowBlank="1" showInputMessage="1" prompt="Total is auto calculated in this column under this heading. Total Cash Receipts and Total Cash Available are auto calculated at the end" sqref="P9" xr:uid="{2BBE8409-69CE-4273-8AD1-C6AEFACB64D0}"/>
    <dataValidation allowBlank="1" showInputMessage="1" showErrorMessage="1" prompt="Enter details in Expenses table below and in Cash Paid Out table starting in cell B46" sqref="B18" xr:uid="{65B94BE2-9355-4B1B-8361-9D9CE86535DE}"/>
    <dataValidation allowBlank="1" showInputMessage="1" showErrorMessage="1" prompt="Enter or modify Cash Paid Out items in this column under this heading" sqref="B19 B46" xr:uid="{BEAAAFD7-D0F9-43D5-86CD-1B5D509474D8}"/>
    <dataValidation allowBlank="1" showInputMessage="1" showErrorMessage="1" prompt="Total is auto calculated in this column under this heading. Subtotal is auto calculated at the end" sqref="P19" xr:uid="{89B3E677-8BA4-4880-9CD5-17A1FD4ADEAB}"/>
    <dataValidation allowBlank="1" showInputMessage="1" showErrorMessage="1" prompt="Total is auto calculated in this column under this heading. Total Cash Paid Out and Cash on hand at the end of month are auto calculated at the end" sqref="P46" xr:uid="{45483346-E341-4465-97C7-BCF61DB0AA30}"/>
    <dataValidation allowBlank="1" showInputMessage="1" showErrorMessage="1" prompt="Enter or modify Other Operating Data items in this column under this heading" sqref="B55" xr:uid="{400A117D-A7AC-4B13-BDC9-7F384693D24D}"/>
    <dataValidation allowBlank="1" showInputMessage="1" showErrorMessage="1" prompt="Enter details in Other Operational Data table below" sqref="B54" xr:uid="{47453186-77C9-4FD0-AF82-0C218D8785B9}"/>
    <dataValidation allowBlank="1" showInputMessage="1" showErrorMessage="1" prompt="Total is auto calculated in this column under this heading" sqref="P55" xr:uid="{29AD6124-437C-48F9-904B-D7BD3A3B4C2B}"/>
    <dataValidation allowBlank="1" showInputMessage="1" sqref="D54:O54" xr:uid="{850D6EE5-2289-46E1-875A-162398F1BDB6}"/>
    <dataValidation operator="lessThanOrEqual" allowBlank="1" showInputMessage="1" showErrorMessage="1" error="Please enter a number greater than zero." sqref="P54" xr:uid="{D2A17DC1-E6CB-4A1C-B917-B2258C4313DD}"/>
    <dataValidation type="decimal" allowBlank="1" showInputMessage="1" showErrorMessage="1" sqref="D10:O15 D20:O44 D47:O51 D56:O61 C57:C60" xr:uid="{84CAE0E0-3152-4547-A5F1-AF50A835ACC2}">
      <formula1>-10000000</formula1>
      <formula2>10000000</formula2>
    </dataValidation>
  </dataValidations>
  <printOptions horizontalCentered="1"/>
  <pageMargins left="0" right="0" top="0.5" bottom="0.25" header="0" footer="0"/>
  <pageSetup scale="84" orientation="landscape" r:id="rId1"/>
  <headerFooter alignWithMargins="0"/>
  <ignoredErrors>
    <ignoredError sqref="P20:P44" emptyCellReference="1"/>
  </ignoredErrors>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Q38"/>
  <sheetViews>
    <sheetView showGridLines="0" workbookViewId="0"/>
  </sheetViews>
  <sheetFormatPr defaultColWidth="9.33203125" defaultRowHeight="11.25"/>
  <cols>
    <col min="1" max="1" width="9.33203125" style="6"/>
    <col min="2" max="2" width="30.1640625" style="6" bestFit="1" customWidth="1"/>
    <col min="3" max="3" width="9.33203125" style="6"/>
    <col min="4" max="4" width="13.33203125" style="6" bestFit="1" customWidth="1"/>
    <col min="5" max="16384" width="9.33203125" style="6"/>
  </cols>
  <sheetData>
    <row r="2" spans="2:17">
      <c r="B2" s="50" t="s">
        <v>52</v>
      </c>
      <c r="C2" s="50"/>
      <c r="D2" s="50"/>
      <c r="E2" s="50"/>
      <c r="F2" s="50"/>
      <c r="G2" s="50"/>
      <c r="H2" s="50"/>
      <c r="I2" s="50"/>
      <c r="J2" s="50"/>
      <c r="K2" s="50"/>
      <c r="L2" s="50"/>
      <c r="M2" s="50"/>
      <c r="N2" s="50"/>
      <c r="O2" s="50"/>
      <c r="P2" s="50"/>
      <c r="Q2" s="50"/>
    </row>
    <row r="3" spans="2:17">
      <c r="B3" s="50"/>
      <c r="C3" s="50"/>
      <c r="D3" s="50"/>
      <c r="E3" s="50"/>
      <c r="F3" s="50"/>
      <c r="G3" s="50"/>
      <c r="H3" s="50"/>
      <c r="I3" s="50"/>
      <c r="J3" s="50"/>
      <c r="K3" s="50"/>
      <c r="L3" s="50"/>
      <c r="M3" s="50"/>
      <c r="N3" s="50"/>
      <c r="O3" s="50"/>
      <c r="P3" s="50"/>
      <c r="Q3" s="50"/>
    </row>
    <row r="4" spans="2:17">
      <c r="B4" s="50"/>
      <c r="C4" s="50"/>
      <c r="D4" s="50"/>
      <c r="E4" s="50"/>
      <c r="F4" s="50"/>
      <c r="G4" s="50"/>
      <c r="H4" s="50"/>
      <c r="I4" s="50"/>
      <c r="J4" s="50"/>
      <c r="K4" s="50"/>
      <c r="L4" s="50"/>
      <c r="M4" s="50"/>
      <c r="N4" s="50"/>
      <c r="O4" s="50"/>
      <c r="P4" s="50"/>
      <c r="Q4" s="50"/>
    </row>
    <row r="5" spans="2:17">
      <c r="B5" s="50"/>
      <c r="C5" s="50"/>
      <c r="D5" s="50"/>
      <c r="E5" s="50"/>
      <c r="F5" s="50"/>
      <c r="G5" s="50"/>
      <c r="H5" s="50"/>
      <c r="I5" s="50"/>
      <c r="J5" s="50"/>
      <c r="K5" s="50"/>
      <c r="L5" s="50"/>
      <c r="M5" s="50"/>
      <c r="N5" s="50"/>
      <c r="O5" s="50"/>
      <c r="P5" s="50"/>
      <c r="Q5" s="50"/>
    </row>
    <row r="6" spans="2:17">
      <c r="B6" s="50"/>
      <c r="C6" s="50"/>
      <c r="D6" s="50"/>
      <c r="E6" s="50"/>
      <c r="F6" s="50"/>
      <c r="G6" s="50"/>
      <c r="H6" s="50"/>
      <c r="I6" s="50"/>
      <c r="J6" s="50"/>
      <c r="K6" s="50"/>
      <c r="L6" s="50"/>
      <c r="M6" s="50"/>
      <c r="N6" s="50"/>
      <c r="O6" s="50"/>
      <c r="P6" s="50"/>
      <c r="Q6" s="50"/>
    </row>
    <row r="7" spans="2:17">
      <c r="B7" s="50"/>
      <c r="C7" s="50"/>
      <c r="D7" s="50"/>
      <c r="E7" s="50"/>
      <c r="F7" s="50"/>
      <c r="G7" s="50"/>
      <c r="H7" s="50"/>
      <c r="I7" s="50"/>
      <c r="J7" s="50"/>
      <c r="K7" s="50"/>
      <c r="L7" s="50"/>
      <c r="M7" s="50"/>
      <c r="N7" s="50"/>
      <c r="O7" s="50"/>
      <c r="P7" s="50"/>
      <c r="Q7" s="50"/>
    </row>
    <row r="8" spans="2:17">
      <c r="B8" s="50"/>
      <c r="C8" s="50"/>
      <c r="D8" s="50"/>
      <c r="E8" s="50"/>
      <c r="F8" s="50"/>
      <c r="G8" s="50"/>
      <c r="H8" s="50"/>
      <c r="I8" s="50"/>
      <c r="J8" s="50"/>
      <c r="K8" s="50"/>
      <c r="L8" s="50"/>
      <c r="M8" s="50"/>
      <c r="N8" s="50"/>
      <c r="O8" s="50"/>
      <c r="P8" s="50"/>
      <c r="Q8" s="50"/>
    </row>
    <row r="9" spans="2:17">
      <c r="B9" s="50"/>
      <c r="C9" s="50"/>
      <c r="D9" s="50"/>
      <c r="E9" s="50"/>
      <c r="F9" s="50"/>
      <c r="G9" s="50"/>
      <c r="H9" s="50"/>
      <c r="I9" s="50"/>
      <c r="J9" s="50"/>
      <c r="K9" s="50"/>
      <c r="L9" s="50"/>
      <c r="M9" s="50"/>
      <c r="N9" s="50"/>
      <c r="O9" s="50"/>
      <c r="P9" s="50"/>
      <c r="Q9" s="50"/>
    </row>
    <row r="10" spans="2:17">
      <c r="B10" s="50"/>
      <c r="C10" s="50"/>
      <c r="D10" s="50"/>
      <c r="E10" s="50"/>
      <c r="F10" s="50"/>
      <c r="G10" s="50"/>
      <c r="H10" s="50"/>
      <c r="I10" s="50"/>
      <c r="J10" s="50"/>
      <c r="K10" s="50"/>
      <c r="L10" s="50"/>
      <c r="M10" s="50"/>
      <c r="N10" s="50"/>
      <c r="O10" s="50"/>
      <c r="P10" s="50"/>
      <c r="Q10" s="50"/>
    </row>
    <row r="11" spans="2:17">
      <c r="B11" s="50"/>
      <c r="C11" s="50"/>
      <c r="D11" s="50"/>
      <c r="E11" s="50"/>
      <c r="F11" s="50"/>
      <c r="G11" s="50"/>
      <c r="H11" s="50"/>
      <c r="I11" s="50"/>
      <c r="J11" s="50"/>
      <c r="K11" s="50"/>
      <c r="L11" s="50"/>
      <c r="M11" s="50"/>
      <c r="N11" s="50"/>
      <c r="O11" s="50"/>
      <c r="P11" s="50"/>
      <c r="Q11" s="50"/>
    </row>
    <row r="12" spans="2:17">
      <c r="B12" s="50"/>
      <c r="C12" s="50"/>
      <c r="D12" s="50"/>
      <c r="E12" s="50"/>
      <c r="F12" s="50"/>
      <c r="G12" s="50"/>
      <c r="H12" s="50"/>
      <c r="I12" s="50"/>
      <c r="J12" s="50"/>
      <c r="K12" s="50"/>
      <c r="L12" s="50"/>
      <c r="M12" s="50"/>
      <c r="N12" s="50"/>
      <c r="O12" s="50"/>
      <c r="P12" s="50"/>
      <c r="Q12" s="50"/>
    </row>
    <row r="13" spans="2:17">
      <c r="B13" s="50"/>
      <c r="C13" s="50"/>
      <c r="D13" s="50"/>
      <c r="E13" s="50"/>
      <c r="F13" s="50"/>
      <c r="G13" s="50"/>
      <c r="H13" s="50"/>
      <c r="I13" s="50"/>
      <c r="J13" s="50"/>
      <c r="K13" s="50"/>
      <c r="L13" s="50"/>
      <c r="M13" s="50"/>
      <c r="N13" s="50"/>
      <c r="O13" s="50"/>
      <c r="P13" s="50"/>
      <c r="Q13" s="50"/>
    </row>
    <row r="14" spans="2:17">
      <c r="B14" s="50"/>
      <c r="C14" s="50"/>
      <c r="D14" s="50"/>
      <c r="E14" s="50"/>
      <c r="F14" s="50"/>
      <c r="G14" s="50"/>
      <c r="H14" s="50"/>
      <c r="I14" s="50"/>
      <c r="J14" s="50"/>
      <c r="K14" s="50"/>
      <c r="L14" s="50"/>
      <c r="M14" s="50"/>
      <c r="N14" s="50"/>
      <c r="O14" s="50"/>
      <c r="P14" s="50"/>
      <c r="Q14" s="50"/>
    </row>
    <row r="15" spans="2:17">
      <c r="B15" s="50"/>
      <c r="C15" s="50"/>
      <c r="D15" s="50"/>
      <c r="E15" s="50"/>
      <c r="F15" s="50"/>
      <c r="G15" s="50"/>
      <c r="H15" s="50"/>
      <c r="I15" s="50"/>
      <c r="J15" s="50"/>
      <c r="K15" s="50"/>
      <c r="L15" s="50"/>
      <c r="M15" s="50"/>
      <c r="N15" s="50"/>
      <c r="O15" s="50"/>
      <c r="P15" s="50"/>
      <c r="Q15" s="50"/>
    </row>
    <row r="16" spans="2:17">
      <c r="B16" s="50"/>
      <c r="C16" s="50"/>
      <c r="D16" s="50"/>
      <c r="E16" s="50"/>
      <c r="F16" s="50"/>
      <c r="G16" s="50"/>
      <c r="H16" s="50"/>
      <c r="I16" s="50"/>
      <c r="J16" s="50"/>
      <c r="K16" s="50"/>
      <c r="L16" s="50"/>
      <c r="M16" s="50"/>
      <c r="N16" s="50"/>
      <c r="O16" s="50"/>
      <c r="P16" s="50"/>
      <c r="Q16" s="50"/>
    </row>
    <row r="17" spans="2:17">
      <c r="B17" s="50"/>
      <c r="C17" s="50"/>
      <c r="D17" s="50"/>
      <c r="E17" s="50"/>
      <c r="F17" s="50"/>
      <c r="G17" s="50"/>
      <c r="H17" s="50"/>
      <c r="I17" s="50"/>
      <c r="J17" s="50"/>
      <c r="K17" s="50"/>
      <c r="L17" s="50"/>
      <c r="M17" s="50"/>
      <c r="N17" s="50"/>
      <c r="O17" s="50"/>
      <c r="P17" s="50"/>
      <c r="Q17" s="50"/>
    </row>
    <row r="18" spans="2:17">
      <c r="B18" s="50"/>
      <c r="C18" s="50"/>
      <c r="D18" s="50"/>
      <c r="E18" s="50"/>
      <c r="F18" s="50"/>
      <c r="G18" s="50"/>
      <c r="H18" s="50"/>
      <c r="I18" s="50"/>
      <c r="J18" s="50"/>
      <c r="K18" s="50"/>
      <c r="L18" s="50"/>
      <c r="M18" s="50"/>
      <c r="N18" s="50"/>
      <c r="O18" s="50"/>
      <c r="P18" s="50"/>
      <c r="Q18" s="50"/>
    </row>
    <row r="19" spans="2:17">
      <c r="B19" s="50"/>
      <c r="C19" s="50"/>
      <c r="D19" s="50"/>
      <c r="E19" s="50"/>
      <c r="F19" s="50"/>
      <c r="G19" s="50"/>
      <c r="H19" s="50"/>
      <c r="I19" s="50"/>
      <c r="J19" s="50"/>
      <c r="K19" s="50"/>
      <c r="L19" s="50"/>
      <c r="M19" s="50"/>
      <c r="N19" s="50"/>
      <c r="O19" s="50"/>
      <c r="P19" s="50"/>
      <c r="Q19" s="50"/>
    </row>
    <row r="20" spans="2:17">
      <c r="B20" s="50"/>
      <c r="C20" s="50"/>
      <c r="D20" s="50"/>
      <c r="E20" s="50"/>
      <c r="F20" s="50"/>
      <c r="G20" s="50"/>
      <c r="H20" s="50"/>
      <c r="I20" s="50"/>
      <c r="J20" s="50"/>
      <c r="K20" s="50"/>
      <c r="L20" s="50"/>
      <c r="M20" s="50"/>
      <c r="N20" s="50"/>
      <c r="O20" s="50"/>
      <c r="P20" s="50"/>
      <c r="Q20" s="50"/>
    </row>
    <row r="21" spans="2:17">
      <c r="B21" s="50"/>
      <c r="C21" s="50"/>
      <c r="D21" s="50"/>
      <c r="E21" s="50"/>
      <c r="F21" s="50"/>
      <c r="G21" s="50"/>
      <c r="H21" s="50"/>
      <c r="I21" s="50"/>
      <c r="J21" s="50"/>
      <c r="K21" s="50"/>
      <c r="L21" s="50"/>
      <c r="M21" s="50"/>
      <c r="N21" s="50"/>
      <c r="O21" s="50"/>
      <c r="P21" s="50"/>
      <c r="Q21" s="50"/>
    </row>
    <row r="22" spans="2:17">
      <c r="B22" s="50"/>
      <c r="C22" s="50"/>
      <c r="D22" s="50"/>
      <c r="E22" s="50"/>
      <c r="F22" s="50"/>
      <c r="G22" s="50"/>
      <c r="H22" s="50"/>
      <c r="I22" s="50"/>
      <c r="J22" s="50"/>
      <c r="K22" s="50"/>
      <c r="L22" s="50"/>
      <c r="M22" s="50"/>
      <c r="N22" s="50"/>
      <c r="O22" s="50"/>
      <c r="P22" s="50"/>
      <c r="Q22" s="50"/>
    </row>
    <row r="23" spans="2:17">
      <c r="B23" s="50"/>
      <c r="C23" s="50"/>
      <c r="D23" s="50"/>
      <c r="E23" s="50"/>
      <c r="F23" s="50"/>
      <c r="G23" s="50"/>
      <c r="H23" s="50"/>
      <c r="I23" s="50"/>
      <c r="J23" s="50"/>
      <c r="K23" s="50"/>
      <c r="L23" s="50"/>
      <c r="M23" s="50"/>
      <c r="N23" s="50"/>
      <c r="O23" s="50"/>
      <c r="P23" s="50"/>
      <c r="Q23" s="50"/>
    </row>
    <row r="24" spans="2:17">
      <c r="B24" s="50"/>
      <c r="C24" s="50"/>
      <c r="D24" s="50"/>
      <c r="E24" s="50"/>
      <c r="F24" s="50"/>
      <c r="G24" s="50"/>
      <c r="H24" s="50"/>
      <c r="I24" s="50"/>
      <c r="J24" s="50"/>
      <c r="K24" s="50"/>
      <c r="L24" s="50"/>
      <c r="M24" s="50"/>
      <c r="N24" s="50"/>
      <c r="O24" s="50"/>
      <c r="P24" s="50"/>
      <c r="Q24" s="50"/>
    </row>
    <row r="25" spans="2:17">
      <c r="B25" s="50"/>
      <c r="C25" s="50"/>
      <c r="D25" s="50"/>
      <c r="E25" s="50"/>
      <c r="F25" s="50"/>
      <c r="G25" s="50"/>
      <c r="H25" s="50"/>
      <c r="I25" s="50"/>
      <c r="J25" s="50"/>
      <c r="K25" s="50"/>
      <c r="L25" s="50"/>
      <c r="M25" s="50"/>
      <c r="N25" s="50"/>
      <c r="O25" s="50"/>
      <c r="P25" s="50"/>
      <c r="Q25" s="50"/>
    </row>
    <row r="26" spans="2:17">
      <c r="B26" s="50"/>
      <c r="C26" s="50"/>
      <c r="D26" s="50"/>
      <c r="E26" s="50"/>
      <c r="F26" s="50"/>
      <c r="G26" s="50"/>
      <c r="H26" s="50"/>
      <c r="I26" s="50"/>
      <c r="J26" s="50"/>
      <c r="K26" s="50"/>
      <c r="L26" s="50"/>
      <c r="M26" s="50"/>
      <c r="N26" s="50"/>
      <c r="O26" s="50"/>
      <c r="P26" s="50"/>
      <c r="Q26" s="50"/>
    </row>
    <row r="27" spans="2:17">
      <c r="B27" s="50"/>
      <c r="C27" s="50"/>
      <c r="D27" s="50"/>
      <c r="E27" s="50"/>
      <c r="F27" s="50"/>
      <c r="G27" s="50"/>
      <c r="H27" s="50"/>
      <c r="I27" s="50"/>
      <c r="J27" s="50"/>
      <c r="K27" s="50"/>
      <c r="L27" s="50"/>
      <c r="M27" s="50"/>
      <c r="N27" s="50"/>
      <c r="O27" s="50"/>
      <c r="P27" s="50"/>
      <c r="Q27" s="50"/>
    </row>
    <row r="28" spans="2:17">
      <c r="B28" s="50"/>
      <c r="C28" s="50"/>
      <c r="D28" s="50"/>
      <c r="E28" s="50"/>
      <c r="F28" s="50"/>
      <c r="G28" s="50"/>
      <c r="H28" s="50"/>
      <c r="I28" s="50"/>
      <c r="J28" s="50"/>
      <c r="K28" s="50"/>
      <c r="L28" s="50"/>
      <c r="M28" s="50"/>
      <c r="N28" s="50"/>
      <c r="O28" s="50"/>
      <c r="P28" s="50"/>
      <c r="Q28" s="50"/>
    </row>
    <row r="29" spans="2:17">
      <c r="B29" s="50"/>
      <c r="C29" s="50"/>
      <c r="D29" s="50"/>
      <c r="E29" s="50"/>
      <c r="F29" s="50"/>
      <c r="G29" s="50"/>
      <c r="H29" s="50"/>
      <c r="I29" s="50"/>
      <c r="J29" s="50"/>
      <c r="K29" s="50"/>
      <c r="L29" s="50"/>
      <c r="M29" s="50"/>
      <c r="N29" s="50"/>
      <c r="O29" s="50"/>
      <c r="P29" s="50"/>
      <c r="Q29" s="50"/>
    </row>
    <row r="30" spans="2:17">
      <c r="B30" s="50"/>
      <c r="C30" s="50"/>
      <c r="D30" s="50"/>
      <c r="E30" s="50"/>
      <c r="F30" s="50"/>
      <c r="G30" s="50"/>
      <c r="H30" s="50"/>
      <c r="I30" s="50"/>
      <c r="J30" s="50"/>
      <c r="K30" s="50"/>
      <c r="L30" s="50"/>
      <c r="M30" s="50"/>
      <c r="N30" s="50"/>
      <c r="O30" s="50"/>
      <c r="P30" s="50"/>
      <c r="Q30" s="50"/>
    </row>
    <row r="31" spans="2:17">
      <c r="B31" s="50"/>
      <c r="C31" s="50"/>
      <c r="D31" s="50"/>
      <c r="E31" s="50"/>
      <c r="F31" s="50"/>
      <c r="G31" s="50"/>
      <c r="H31" s="50"/>
      <c r="I31" s="50"/>
      <c r="J31" s="50"/>
      <c r="K31" s="50"/>
      <c r="L31" s="50"/>
      <c r="M31" s="50"/>
      <c r="N31" s="50"/>
      <c r="O31" s="50"/>
      <c r="P31" s="50"/>
      <c r="Q31" s="50"/>
    </row>
    <row r="32" spans="2:17">
      <c r="B32" s="50"/>
      <c r="C32" s="50"/>
      <c r="D32" s="50"/>
      <c r="E32" s="50"/>
      <c r="F32" s="50"/>
      <c r="G32" s="50"/>
      <c r="H32" s="50"/>
      <c r="I32" s="50"/>
      <c r="J32" s="50"/>
      <c r="K32" s="50"/>
      <c r="L32" s="50"/>
      <c r="M32" s="50"/>
      <c r="N32" s="50"/>
      <c r="O32" s="50"/>
      <c r="P32" s="50"/>
      <c r="Q32" s="50"/>
    </row>
    <row r="33" spans="2:17">
      <c r="B33" s="50"/>
      <c r="C33" s="50"/>
      <c r="D33" s="50"/>
      <c r="E33" s="50"/>
      <c r="F33" s="50"/>
      <c r="G33" s="50"/>
      <c r="H33" s="50"/>
      <c r="I33" s="50"/>
      <c r="J33" s="50"/>
      <c r="K33" s="50"/>
      <c r="L33" s="50"/>
      <c r="M33" s="50"/>
      <c r="N33" s="50"/>
      <c r="O33" s="50"/>
      <c r="P33" s="50"/>
      <c r="Q33" s="50"/>
    </row>
    <row r="34" spans="2:17">
      <c r="B34" s="50"/>
      <c r="C34" s="50"/>
      <c r="D34" s="50"/>
      <c r="E34" s="50"/>
      <c r="F34" s="50"/>
      <c r="G34" s="50"/>
      <c r="H34" s="50"/>
      <c r="I34" s="50"/>
      <c r="J34" s="50"/>
      <c r="K34" s="50"/>
      <c r="L34" s="50"/>
      <c r="M34" s="50"/>
      <c r="N34" s="50"/>
      <c r="O34" s="50"/>
      <c r="P34" s="50"/>
      <c r="Q34" s="50"/>
    </row>
    <row r="35" spans="2:17">
      <c r="B35" s="50"/>
      <c r="C35" s="50"/>
      <c r="D35" s="50"/>
      <c r="E35" s="50"/>
      <c r="F35" s="50"/>
      <c r="G35" s="50"/>
      <c r="H35" s="50"/>
      <c r="I35" s="50"/>
      <c r="J35" s="50"/>
      <c r="K35" s="50"/>
      <c r="L35" s="50"/>
      <c r="M35" s="50"/>
      <c r="N35" s="50"/>
      <c r="O35" s="50"/>
      <c r="P35" s="50"/>
      <c r="Q35" s="50"/>
    </row>
    <row r="37" spans="2:17" ht="12.75">
      <c r="B37" s="63" t="s">
        <v>3</v>
      </c>
      <c r="C37" s="63"/>
      <c r="D37" s="39">
        <f>[0]!Cash_minimum</f>
        <v>0</v>
      </c>
    </row>
    <row r="38" spans="2:17" ht="12.75">
      <c r="B38" s="2"/>
      <c r="C38" s="12"/>
    </row>
  </sheetData>
  <mergeCells count="2">
    <mergeCell ref="B37:C37"/>
    <mergeCell ref="B2:Q35"/>
  </mergeCells>
  <phoneticPr fontId="2" type="noConversion"/>
  <dataValidations count="3">
    <dataValidation allowBlank="1" showInputMessage="1" showErrorMessage="1" prompt="Chart in cell B2 and Cash balance alert minimum in cell D37 are auto updated in this worksheet" sqref="A1" xr:uid="{FF5A3F0E-E72F-4D10-BFB8-8E2EF1C268AD}"/>
    <dataValidation allowBlank="1" showInputMessage="1" showErrorMessage="1" prompt="Cash balance alert minimum is auto updated in cell at right " sqref="B37:C37" xr:uid="{DB1CD747-BA1F-4D62-9366-13DF1A9C2491}"/>
    <dataValidation allowBlank="1" showInputMessage="1" showErrorMessage="1" prompt="Cash balance alert minimum is auto updated in this cell" sqref="D37" xr:uid="{6E9AFAFF-98E5-47F2-B127-CFEA61580944}"/>
  </dataValidations>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DD424-FC02-4E74-83F6-36F4774EEDDF}"/>
</file>

<file path=customXml/itemProps2.xml><?xml version="1.0" encoding="utf-8"?>
<ds:datastoreItem xmlns:ds="http://schemas.openxmlformats.org/officeDocument/2006/customXml" ds:itemID="{D8111029-9263-48A0-82FD-95F7C86A15B2}"/>
</file>

<file path=customXml/itemProps3.xml><?xml version="1.0" encoding="utf-8"?>
<ds:datastoreItem xmlns:ds="http://schemas.openxmlformats.org/officeDocument/2006/customXml" ds:itemID="{CF1D1465-AA96-4DA0-95E9-0CEA48C723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2019-07-07T23:32:22Z</dcterms:created>
  <dcterms:modified xsi:type="dcterms:W3CDTF">2023-05-29T07:33:33Z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