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2"/>
  <workbookPr filterPrivacy="1"/>
  <xr:revisionPtr revIDLastSave="0" documentId="8_{B6B0A3BB-4880-4D13-A077-68053A7C7318}" xr6:coauthVersionLast="47" xr6:coauthVersionMax="47" xr10:uidLastSave="{00000000-0000-0000-0000-000000000000}"/>
  <bookViews>
    <workbookView xWindow="2340" yWindow="0" windowWidth="21045" windowHeight="15600" xr2:uid="{00000000-000D-0000-FFFF-FFFF00000000}"/>
  </bookViews>
  <sheets>
    <sheet name="Cash Flow" sheetId="1" r:id="rId1"/>
    <sheet name="Cash Flow Chart" sheetId="2" r:id="rId2"/>
  </sheets>
  <definedNames>
    <definedName name="Cash_beginning">'Cash Flow'!$C$7</definedName>
    <definedName name="Cash_minimum">'Cash Flow'!$C$4</definedName>
    <definedName name="Company_name">'Cash Flow'!$B$2</definedName>
    <definedName name="_xlnm.Print_Titles" localSheetId="0">'Cash Flow'!$6:$6</definedName>
    <definedName name="Start_date">'Cash Flow'!$C$3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 i="1" l="1"/>
  <c r="F16" i="1"/>
  <c r="D16" i="1"/>
  <c r="O4" i="1" l="1"/>
  <c r="N4" i="1"/>
  <c r="M4" i="1"/>
  <c r="L4" i="1"/>
  <c r="K4" i="1"/>
  <c r="J4" i="1"/>
  <c r="I4" i="1"/>
  <c r="H4" i="1"/>
  <c r="G4" i="1"/>
  <c r="F4" i="1"/>
  <c r="E4" i="1"/>
  <c r="D4" i="1"/>
  <c r="P61" i="1" l="1"/>
  <c r="P60" i="1"/>
  <c r="P59" i="1"/>
  <c r="P58" i="1"/>
  <c r="P57" i="1"/>
  <c r="P56" i="1"/>
  <c r="C17" i="1" l="1"/>
  <c r="C53" i="1" s="1"/>
  <c r="D7" i="1" l="1"/>
  <c r="D17" i="1" s="1"/>
  <c r="E16" i="1" l="1"/>
  <c r="D37" i="2" l="1"/>
  <c r="P10" i="1" l="1"/>
  <c r="P12" i="1"/>
  <c r="P13" i="1"/>
  <c r="P14" i="1"/>
  <c r="P15" i="1"/>
  <c r="P48" i="1"/>
  <c r="P49" i="1"/>
  <c r="P50" i="1"/>
  <c r="P47" i="1"/>
  <c r="P21" i="1"/>
  <c r="P22" i="1"/>
  <c r="P23" i="1"/>
  <c r="P24" i="1"/>
  <c r="P25" i="1"/>
  <c r="P26" i="1"/>
  <c r="P27" i="1"/>
  <c r="P28" i="1"/>
  <c r="P29" i="1"/>
  <c r="P30" i="1"/>
  <c r="P31" i="1"/>
  <c r="P32" i="1"/>
  <c r="P33" i="1"/>
  <c r="P34" i="1"/>
  <c r="P35" i="1"/>
  <c r="P36" i="1"/>
  <c r="P37" i="1"/>
  <c r="P38" i="1"/>
  <c r="P39" i="1"/>
  <c r="P40" i="1"/>
  <c r="P41" i="1"/>
  <c r="P42" i="1"/>
  <c r="P43" i="1"/>
  <c r="P44" i="1"/>
  <c r="P20" i="1"/>
  <c r="G16" i="1"/>
  <c r="H16" i="1"/>
  <c r="I16" i="1"/>
  <c r="J16" i="1"/>
  <c r="K16" i="1"/>
  <c r="L16" i="1"/>
  <c r="M16" i="1"/>
  <c r="N16" i="1"/>
  <c r="O16" i="1"/>
  <c r="P51" i="1" l="1"/>
  <c r="D45" i="1"/>
  <c r="D52" i="1" s="1"/>
  <c r="F45" i="1"/>
  <c r="F52" i="1" s="1"/>
  <c r="K45" i="1"/>
  <c r="K52" i="1" s="1"/>
  <c r="E45" i="1"/>
  <c r="E52" i="1" s="1"/>
  <c r="J45" i="1"/>
  <c r="J52" i="1" s="1"/>
  <c r="N45" i="1"/>
  <c r="N52" i="1" s="1"/>
  <c r="I45" i="1"/>
  <c r="I52" i="1" s="1"/>
  <c r="O45" i="1"/>
  <c r="O52" i="1" s="1"/>
  <c r="H45" i="1"/>
  <c r="H52" i="1" s="1"/>
  <c r="L45" i="1"/>
  <c r="L52" i="1" s="1"/>
  <c r="M45" i="1"/>
  <c r="M52" i="1" s="1"/>
  <c r="G45" i="1"/>
  <c r="G52" i="1" s="1"/>
  <c r="P16" i="1"/>
  <c r="P52" i="1" l="1"/>
  <c r="D53" i="1"/>
  <c r="E7" i="1" s="1"/>
  <c r="E17" i="1" s="1"/>
  <c r="E53" i="1" s="1"/>
  <c r="F7" i="1" s="1"/>
  <c r="F17" i="1" s="1"/>
  <c r="F53" i="1" s="1"/>
  <c r="G7" i="1" s="1"/>
  <c r="G17" i="1" s="1"/>
  <c r="G53" i="1" s="1"/>
  <c r="H7" i="1" s="1"/>
  <c r="H17" i="1" s="1"/>
  <c r="H53" i="1" s="1"/>
  <c r="I7" i="1" s="1"/>
  <c r="I17" i="1" s="1"/>
  <c r="I53" i="1" s="1"/>
  <c r="J7" i="1" s="1"/>
  <c r="J17" i="1" s="1"/>
  <c r="J53" i="1" s="1"/>
  <c r="K7" i="1" s="1"/>
  <c r="K17" i="1" s="1"/>
  <c r="K53" i="1" s="1"/>
  <c r="L7" i="1" s="1"/>
  <c r="L17" i="1" s="1"/>
  <c r="L53" i="1" s="1"/>
  <c r="M7" i="1" s="1"/>
  <c r="M17" i="1" s="1"/>
  <c r="M53" i="1" s="1"/>
  <c r="N7" i="1" s="1"/>
  <c r="N17" i="1" s="1"/>
  <c r="N53" i="1" s="1"/>
  <c r="O7" i="1" s="1"/>
  <c r="O17" i="1" s="1"/>
  <c r="O53" i="1" s="1"/>
  <c r="P45" i="1"/>
</calcChain>
</file>

<file path=xl/sharedStrings.xml><?xml version="1.0" encoding="utf-8"?>
<sst xmlns="http://schemas.openxmlformats.org/spreadsheetml/2006/main" count="122" uniqueCount="53">
  <si>
    <t>Cash Flow Projection</t>
  </si>
  <si>
    <t>Organisation Name</t>
  </si>
  <si>
    <t>Starting date</t>
  </si>
  <si>
    <t>Cash balance alert minimum</t>
  </si>
  <si>
    <t>Beginning</t>
  </si>
  <si>
    <t>JAN</t>
  </si>
  <si>
    <t>FEB</t>
  </si>
  <si>
    <t>MAR</t>
  </si>
  <si>
    <t>APR</t>
  </si>
  <si>
    <t>MAY</t>
  </si>
  <si>
    <t>JUN</t>
  </si>
  <si>
    <t>JUL</t>
  </si>
  <si>
    <t>AUG</t>
  </si>
  <si>
    <t>SEP</t>
  </si>
  <si>
    <t>OCT</t>
  </si>
  <si>
    <t>NOV</t>
  </si>
  <si>
    <t>DEC</t>
  </si>
  <si>
    <t>Total</t>
  </si>
  <si>
    <t>Cash on hand (beginning of month)</t>
  </si>
  <si>
    <t>MONEY INTO ORGANISATION</t>
  </si>
  <si>
    <t xml:space="preserve"> </t>
  </si>
  <si>
    <t>Cash sales</t>
  </si>
  <si>
    <t>TOTAL CASH RECEIPTS</t>
  </si>
  <si>
    <t>Total cash available</t>
  </si>
  <si>
    <t>MONEY PAID OUT</t>
  </si>
  <si>
    <t>Association Fees Paid Out</t>
  </si>
  <si>
    <t>Insurance</t>
  </si>
  <si>
    <t>Office expense</t>
  </si>
  <si>
    <t>Motor Vehicle Expenses</t>
  </si>
  <si>
    <t>Advertising</t>
  </si>
  <si>
    <t>Rent or lease</t>
  </si>
  <si>
    <t>Utilities</t>
  </si>
  <si>
    <t>Repairs and maintenance</t>
  </si>
  <si>
    <t>Travel</t>
  </si>
  <si>
    <t>Wages</t>
  </si>
  <si>
    <t>Other expenses</t>
  </si>
  <si>
    <t>Miscellaneous</t>
  </si>
  <si>
    <t>SUBTOTAL</t>
  </si>
  <si>
    <t>CASH PAID OUT</t>
  </si>
  <si>
    <t>Loan principal payment</t>
  </si>
  <si>
    <t>Capital purchases</t>
  </si>
  <si>
    <t>Other startup costs</t>
  </si>
  <si>
    <t>To reserve acc</t>
  </si>
  <si>
    <t>TOTAL CASH PAID OUT</t>
  </si>
  <si>
    <t>Cash on hand (end of month)</t>
  </si>
  <si>
    <t>OTHER OPERATING DATA</t>
  </si>
  <si>
    <t>Sales volume (dollars)</t>
  </si>
  <si>
    <t>Accounts receivable balance</t>
  </si>
  <si>
    <t>Bad debt balance</t>
  </si>
  <si>
    <t>Inventory on hand</t>
  </si>
  <si>
    <t>Accounts payable balance</t>
  </si>
  <si>
    <t>Depreciation</t>
  </si>
  <si>
    <t>Combination chart showing Cash on Hand Minimum Alert and Cash Flow Projection is in this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</si>
</sst>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0.00_);_(&quot;$&quot;* \(#,##0.00\);_(&quot;$&quot;* &quot;-&quot;??_);_(@_)"/>
    <numFmt numFmtId="165" formatCode="mmmm"/>
    <numFmt numFmtId="166" formatCode="&quot;$&quot;#,##0"/>
  </numFmts>
  <fonts count="14">
    <font>
      <sz val="8"/>
      <name val="Arial"/>
    </font>
    <font>
      <sz val="10"/>
      <name val="Arial"/>
      <family val="2"/>
    </font>
    <font>
      <sz val="8"/>
      <name val="Arial"/>
      <family val="2"/>
    </font>
    <font>
      <sz val="8"/>
      <name val="Arial"/>
      <family val="2"/>
      <scheme val="minor"/>
    </font>
    <font>
      <sz val="10"/>
      <color indexed="8"/>
      <name val="Arial"/>
      <family val="2"/>
      <scheme val="minor"/>
    </font>
    <font>
      <b/>
      <sz val="10"/>
      <name val="Arial"/>
      <family val="2"/>
      <scheme val="minor"/>
    </font>
    <font>
      <b/>
      <sz val="8"/>
      <name val="Arial"/>
      <family val="2"/>
      <scheme val="minor"/>
    </font>
    <font>
      <sz val="10"/>
      <name val="Arial"/>
      <family val="2"/>
      <scheme val="minor"/>
    </font>
    <font>
      <sz val="8"/>
      <color theme="0"/>
      <name val="Arial"/>
      <family val="2"/>
      <scheme val="minor"/>
    </font>
    <font>
      <b/>
      <sz val="14"/>
      <color theme="1" tint="0.249977111117893"/>
      <name val="Arial"/>
      <family val="2"/>
      <scheme val="major"/>
    </font>
    <font>
      <b/>
      <sz val="8"/>
      <color theme="0"/>
      <name val="Arial"/>
      <family val="2"/>
      <scheme val="minor"/>
    </font>
    <font>
      <b/>
      <sz val="8"/>
      <color theme="0" tint="-0.249977111117893"/>
      <name val="Arial"/>
      <family val="2"/>
      <scheme val="minor"/>
    </font>
    <font>
      <sz val="8"/>
      <color theme="0" tint="-0.249977111117893"/>
      <name val="Arial"/>
      <family val="2"/>
      <scheme val="minor"/>
    </font>
    <font>
      <b/>
      <sz val="8"/>
      <color theme="1"/>
      <name val="Arial"/>
      <family val="2"/>
      <scheme val="minor"/>
    </font>
  </fonts>
  <fills count="7">
    <fill>
      <patternFill patternType="none"/>
    </fill>
    <fill>
      <patternFill patternType="gray125"/>
    </fill>
    <fill>
      <patternFill patternType="lightUp">
        <bgColor indexed="22"/>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1" tint="0.34998626667073579"/>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23"/>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wrapText="1"/>
    </xf>
    <xf numFmtId="164" fontId="1" fillId="0" borderId="0" applyFont="0" applyFill="0" applyBorder="0" applyAlignment="0" applyProtection="0"/>
  </cellStyleXfs>
  <cellXfs count="64">
    <xf numFmtId="0" fontId="0" fillId="0" borderId="0" xfId="0">
      <alignment wrapText="1"/>
    </xf>
    <xf numFmtId="0" fontId="3" fillId="0" borderId="0" xfId="0" applyFont="1" applyAlignment="1"/>
    <xf numFmtId="0" fontId="4" fillId="0" borderId="0" xfId="0" applyFont="1">
      <alignment wrapText="1"/>
    </xf>
    <xf numFmtId="3" fontId="3" fillId="0" borderId="5" xfId="0" applyNumberFormat="1" applyFont="1" applyBorder="1" applyProtection="1">
      <alignment wrapText="1"/>
      <protection locked="0"/>
    </xf>
    <xf numFmtId="0" fontId="5" fillId="0" borderId="0" xfId="0" applyFont="1" applyAlignment="1"/>
    <xf numFmtId="0" fontId="6" fillId="0" borderId="0" xfId="0" applyFont="1">
      <alignment wrapText="1"/>
    </xf>
    <xf numFmtId="0" fontId="3" fillId="0" borderId="0" xfId="0" applyFont="1">
      <alignment wrapText="1"/>
    </xf>
    <xf numFmtId="3" fontId="3" fillId="2" borderId="6" xfId="0" applyNumberFormat="1" applyFont="1" applyFill="1" applyBorder="1">
      <alignment wrapText="1"/>
    </xf>
    <xf numFmtId="3" fontId="3" fillId="0" borderId="2" xfId="0" applyNumberFormat="1" applyFont="1" applyBorder="1">
      <alignment wrapText="1"/>
    </xf>
    <xf numFmtId="0" fontId="7" fillId="0" borderId="0" xfId="0" applyFont="1">
      <alignment wrapText="1"/>
    </xf>
    <xf numFmtId="3" fontId="8" fillId="0" borderId="0" xfId="0" applyNumberFormat="1" applyFont="1" applyAlignment="1"/>
    <xf numFmtId="3" fontId="3" fillId="3" borderId="6" xfId="0" applyNumberFormat="1" applyFont="1" applyFill="1" applyBorder="1">
      <alignment wrapText="1"/>
    </xf>
    <xf numFmtId="3" fontId="3" fillId="0" borderId="0" xfId="0" applyNumberFormat="1" applyFont="1">
      <alignment wrapText="1"/>
    </xf>
    <xf numFmtId="0" fontId="6" fillId="0" borderId="2" xfId="0" applyFont="1" applyBorder="1">
      <alignment wrapText="1"/>
    </xf>
    <xf numFmtId="3" fontId="3" fillId="3" borderId="4" xfId="0" applyNumberFormat="1" applyFont="1" applyFill="1" applyBorder="1">
      <alignment wrapText="1"/>
    </xf>
    <xf numFmtId="3" fontId="3" fillId="2" borderId="7" xfId="0" applyNumberFormat="1" applyFont="1" applyFill="1" applyBorder="1">
      <alignment wrapText="1"/>
    </xf>
    <xf numFmtId="3" fontId="3" fillId="0" borderId="8" xfId="0" applyNumberFormat="1" applyFont="1" applyBorder="1" applyProtection="1">
      <alignment wrapText="1"/>
      <protection locked="0"/>
    </xf>
    <xf numFmtId="0" fontId="3" fillId="0" borderId="9" xfId="0" applyFont="1" applyBorder="1" applyAlignment="1"/>
    <xf numFmtId="0" fontId="3" fillId="0" borderId="3" xfId="0" applyFont="1" applyBorder="1">
      <alignment wrapText="1"/>
    </xf>
    <xf numFmtId="3" fontId="3" fillId="4" borderId="4" xfId="0" applyNumberFormat="1" applyFont="1" applyFill="1" applyBorder="1">
      <alignment wrapText="1"/>
    </xf>
    <xf numFmtId="0" fontId="3" fillId="0" borderId="11" xfId="0" applyFont="1" applyBorder="1">
      <alignment wrapText="1"/>
    </xf>
    <xf numFmtId="3" fontId="3" fillId="4" borderId="10" xfId="0" applyNumberFormat="1" applyFont="1" applyFill="1" applyBorder="1">
      <alignment wrapText="1"/>
    </xf>
    <xf numFmtId="0" fontId="3" fillId="0" borderId="12" xfId="0" applyFont="1" applyBorder="1">
      <alignment wrapText="1"/>
    </xf>
    <xf numFmtId="3" fontId="3" fillId="0" borderId="13" xfId="0" applyNumberFormat="1" applyFont="1" applyBorder="1" applyProtection="1">
      <alignment wrapText="1"/>
      <protection locked="0"/>
    </xf>
    <xf numFmtId="0" fontId="3" fillId="4" borderId="13" xfId="0" applyFont="1" applyFill="1" applyBorder="1">
      <alignment wrapText="1"/>
    </xf>
    <xf numFmtId="0" fontId="3" fillId="4" borderId="5" xfId="0" applyFont="1" applyFill="1" applyBorder="1">
      <alignment wrapText="1"/>
    </xf>
    <xf numFmtId="0" fontId="3" fillId="2" borderId="6" xfId="0" applyFont="1" applyFill="1" applyBorder="1">
      <alignment wrapText="1"/>
    </xf>
    <xf numFmtId="3" fontId="3" fillId="3" borderId="7" xfId="0" applyNumberFormat="1" applyFont="1" applyFill="1" applyBorder="1">
      <alignment wrapText="1"/>
    </xf>
    <xf numFmtId="3" fontId="3" fillId="0" borderId="6" xfId="0" applyNumberFormat="1" applyFont="1" applyBorder="1" applyProtection="1">
      <alignment wrapText="1"/>
      <protection locked="0"/>
    </xf>
    <xf numFmtId="0" fontId="11" fillId="2" borderId="7" xfId="0" applyFont="1" applyFill="1" applyBorder="1">
      <alignment wrapText="1"/>
    </xf>
    <xf numFmtId="3" fontId="3" fillId="0" borderId="7" xfId="0" applyNumberFormat="1" applyFont="1" applyBorder="1">
      <alignment wrapText="1"/>
    </xf>
    <xf numFmtId="0" fontId="6" fillId="5" borderId="8" xfId="0" applyFont="1" applyFill="1" applyBorder="1">
      <alignment wrapText="1"/>
    </xf>
    <xf numFmtId="3" fontId="12" fillId="2" borderId="6" xfId="0" applyNumberFormat="1" applyFont="1" applyFill="1" applyBorder="1">
      <alignment wrapText="1"/>
    </xf>
    <xf numFmtId="3" fontId="12" fillId="2" borderId="7" xfId="0" applyNumberFormat="1" applyFont="1" applyFill="1" applyBorder="1">
      <alignment wrapText="1"/>
    </xf>
    <xf numFmtId="0" fontId="13" fillId="5" borderId="0" xfId="0" applyFont="1" applyFill="1">
      <alignment wrapText="1"/>
    </xf>
    <xf numFmtId="0" fontId="6" fillId="5" borderId="4" xfId="0" applyFont="1" applyFill="1" applyBorder="1">
      <alignment wrapText="1"/>
    </xf>
    <xf numFmtId="3" fontId="3" fillId="2" borderId="14" xfId="0" applyNumberFormat="1" applyFont="1" applyFill="1" applyBorder="1">
      <alignment wrapText="1"/>
    </xf>
    <xf numFmtId="0" fontId="6" fillId="5" borderId="16" xfId="0" applyFont="1" applyFill="1" applyBorder="1">
      <alignment wrapText="1"/>
    </xf>
    <xf numFmtId="3" fontId="3" fillId="3" borderId="15" xfId="0" applyNumberFormat="1" applyFont="1" applyFill="1" applyBorder="1">
      <alignment wrapText="1"/>
    </xf>
    <xf numFmtId="166" fontId="5" fillId="0" borderId="0" xfId="1" applyNumberFormat="1" applyFont="1"/>
    <xf numFmtId="0" fontId="10" fillId="6" borderId="3" xfId="0" applyFont="1" applyFill="1" applyBorder="1" applyAlignment="1">
      <alignment horizontal="center" wrapText="1"/>
    </xf>
    <xf numFmtId="17" fontId="10" fillId="6" borderId="5" xfId="0" applyNumberFormat="1" applyFont="1" applyFill="1" applyBorder="1" applyAlignment="1">
      <alignment horizontal="center" wrapText="1"/>
    </xf>
    <xf numFmtId="165" fontId="10" fillId="6" borderId="4" xfId="0" applyNumberFormat="1" applyFont="1" applyFill="1" applyBorder="1" applyAlignment="1">
      <alignment horizontal="center" wrapText="1"/>
    </xf>
    <xf numFmtId="0" fontId="10" fillId="6" borderId="1" xfId="0" applyFont="1" applyFill="1" applyBorder="1">
      <alignment wrapText="1"/>
    </xf>
    <xf numFmtId="0" fontId="8" fillId="6" borderId="1" xfId="0" applyFont="1" applyFill="1" applyBorder="1">
      <alignment wrapText="1"/>
    </xf>
    <xf numFmtId="0" fontId="8" fillId="6" borderId="1" xfId="0" applyFont="1" applyFill="1" applyBorder="1" applyAlignment="1">
      <alignment horizontal="center" wrapText="1"/>
    </xf>
    <xf numFmtId="0" fontId="10" fillId="6" borderId="7" xfId="0" applyFont="1" applyFill="1" applyBorder="1" applyAlignment="1">
      <alignment horizontal="center" wrapText="1"/>
    </xf>
    <xf numFmtId="0" fontId="10" fillId="6" borderId="1" xfId="0" applyFont="1" applyFill="1" applyBorder="1" applyAlignment="1"/>
    <xf numFmtId="3" fontId="3" fillId="3" borderId="14" xfId="0" applyNumberFormat="1" applyFont="1" applyFill="1" applyBorder="1">
      <alignment wrapText="1"/>
    </xf>
    <xf numFmtId="0" fontId="9" fillId="0" borderId="0" xfId="0" applyFont="1" applyAlignment="1">
      <alignment horizontal="center" wrapText="1"/>
    </xf>
    <xf numFmtId="0" fontId="3" fillId="0" borderId="0" xfId="0" applyFont="1" applyAlignment="1">
      <alignment horizontal="center"/>
    </xf>
    <xf numFmtId="0" fontId="3" fillId="0" borderId="3" xfId="0" applyFont="1" applyBorder="1" applyAlignment="1">
      <alignment wrapText="1"/>
    </xf>
    <xf numFmtId="17" fontId="3" fillId="0" borderId="14" xfId="0" applyNumberFormat="1" applyFont="1" applyBorder="1" applyAlignment="1" applyProtection="1">
      <alignment horizontal="right" wrapText="1"/>
      <protection locked="0"/>
    </xf>
    <xf numFmtId="0" fontId="6" fillId="0" borderId="13" xfId="0" applyFont="1" applyBorder="1">
      <alignment wrapText="1"/>
    </xf>
    <xf numFmtId="0" fontId="6" fillId="0" borderId="16" xfId="0" applyFont="1" applyBorder="1">
      <alignment wrapText="1"/>
    </xf>
    <xf numFmtId="3" fontId="3" fillId="0" borderId="14" xfId="0" applyNumberFormat="1" applyFont="1" applyBorder="1" applyProtection="1">
      <alignment wrapText="1"/>
      <protection locked="0"/>
    </xf>
    <xf numFmtId="3" fontId="3" fillId="3" borderId="13" xfId="0" applyNumberFormat="1" applyFont="1" applyFill="1" applyBorder="1">
      <alignment wrapText="1"/>
    </xf>
    <xf numFmtId="3" fontId="3" fillId="0" borderId="16" xfId="0" applyNumberFormat="1" applyFont="1" applyBorder="1">
      <alignment wrapText="1"/>
    </xf>
    <xf numFmtId="0" fontId="3" fillId="0" borderId="11" xfId="0" applyFont="1" applyBorder="1" applyAlignment="1"/>
    <xf numFmtId="0" fontId="3" fillId="0" borderId="16" xfId="0" applyFont="1" applyBorder="1">
      <alignment wrapText="1"/>
    </xf>
    <xf numFmtId="3" fontId="3" fillId="2" borderId="15" xfId="0" applyNumberFormat="1" applyFont="1" applyFill="1" applyBorder="1">
      <alignment wrapText="1"/>
    </xf>
    <xf numFmtId="3" fontId="3" fillId="0" borderId="15" xfId="0" applyNumberFormat="1" applyFont="1" applyBorder="1">
      <alignment wrapText="1"/>
    </xf>
    <xf numFmtId="3" fontId="3" fillId="4" borderId="15" xfId="0" applyNumberFormat="1" applyFont="1" applyFill="1" applyBorder="1">
      <alignment wrapText="1"/>
    </xf>
    <xf numFmtId="0" fontId="7" fillId="0" borderId="0" xfId="0" applyFont="1" applyAlignment="1">
      <alignment wrapText="1"/>
    </xf>
  </cellXfs>
  <cellStyles count="2">
    <cellStyle name="Currency" xfId="1" builtinId="4"/>
    <cellStyle name="Normal" xfId="0" builtinId="0" customBuiltin="1"/>
  </cellStyles>
  <dxfs count="143">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0" tint="-0.249977111117893"/>
        <name val="Arial"/>
        <family val="2"/>
        <scheme val="minor"/>
      </font>
      <numFmt numFmtId="3" formatCode="#,##0"/>
      <fill>
        <patternFill patternType="lightUp">
          <fgColor indexed="64"/>
          <bgColor indexed="22"/>
        </patternFill>
      </fill>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alignment horizontal="general" vertical="bottom" textRotation="0" wrapText="1" indent="0" justifyLastLine="0" shrinkToFit="0" readingOrder="0"/>
      <border diagonalUp="0" diagonalDown="0">
        <left/>
        <right/>
        <top style="thin">
          <color indexed="64"/>
        </top>
        <bottom/>
        <vertical/>
        <horizontal/>
      </border>
    </dxf>
    <dxf>
      <font>
        <b/>
        <i val="0"/>
        <strike val="0"/>
        <condense val="0"/>
        <extend val="0"/>
        <outline val="0"/>
        <shadow val="0"/>
        <u val="none"/>
        <vertAlign val="baseline"/>
        <sz val="8"/>
        <color auto="1"/>
        <name val="Arial"/>
        <family val="2"/>
        <scheme val="minor"/>
      </font>
      <fill>
        <patternFill patternType="solid">
          <fgColor indexed="64"/>
          <bgColor theme="0"/>
        </patternFill>
      </fill>
      <border diagonalUp="0" diagonalDown="0" outline="0">
        <left/>
        <right/>
        <top style="thin">
          <color indexed="64"/>
        </top>
        <bottom/>
      </border>
    </dxf>
    <dxf>
      <border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8"/>
        <color auto="1"/>
        <name val="Arial"/>
        <family val="2"/>
        <scheme val="minor"/>
      </font>
    </dxf>
    <dxf>
      <font>
        <b/>
        <i val="0"/>
        <strike val="0"/>
        <condense val="0"/>
        <extend val="0"/>
        <outline val="0"/>
        <shadow val="0"/>
        <u val="none"/>
        <vertAlign val="baseline"/>
        <sz val="8"/>
        <color theme="0"/>
        <name val="Arial"/>
        <family val="2"/>
        <scheme val="minor"/>
      </font>
      <numFmt numFmtId="167" formatCode="mmm/yy"/>
      <fill>
        <patternFill patternType="solid">
          <fgColor indexed="64"/>
          <bgColor theme="1" tint="0.499984740745262"/>
        </patternFill>
      </fill>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0.249977111117893"/>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minor"/>
      </font>
      <protection locked="0" hidden="0"/>
    </dxf>
    <dxf>
      <font>
        <b val="0"/>
        <i val="0"/>
        <strike val="0"/>
        <condense val="0"/>
        <extend val="0"/>
        <outline val="0"/>
        <shadow val="0"/>
        <u val="none"/>
        <vertAlign val="baseline"/>
        <sz val="8"/>
        <color theme="0"/>
        <name val="Arial"/>
        <family val="2"/>
        <scheme val="minor"/>
      </font>
      <fill>
        <patternFill patternType="solid">
          <fgColor indexed="64"/>
          <bgColor theme="1" tint="0.34998626667073579"/>
        </patternFill>
      </fill>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fill>
        <patternFill patternType="lightUp">
          <fgColor indexed="64"/>
          <bgColor indexed="2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8"/>
        <color auto="1"/>
        <name val="Arial"/>
        <family val="2"/>
        <scheme val="minor"/>
      </font>
      <fill>
        <patternFill patternType="solid">
          <fgColor indexed="64"/>
          <bgColor theme="0"/>
        </patternFill>
      </fill>
      <border diagonalUp="0" diagonalDown="0" outline="0">
        <left/>
        <right style="thin">
          <color indexed="64"/>
        </right>
        <top/>
        <bottom/>
      </border>
    </dxf>
    <dxf>
      <border outline="0">
        <bottom style="thin">
          <color indexed="64"/>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8"/>
        <color auto="1"/>
        <name val="Arial"/>
        <family val="2"/>
        <scheme val="minor"/>
      </font>
      <protection locked="0" hidden="0"/>
    </dxf>
    <dxf>
      <font>
        <b val="0"/>
        <i val="0"/>
        <strike val="0"/>
        <condense val="0"/>
        <extend val="0"/>
        <outline val="0"/>
        <shadow val="0"/>
        <u val="none"/>
        <vertAlign val="baseline"/>
        <sz val="8"/>
        <color theme="0"/>
        <name val="Arial"/>
        <family val="2"/>
        <scheme val="minor"/>
      </font>
      <numFmt numFmtId="3" formatCode="#,##0"/>
      <fill>
        <patternFill patternType="solid">
          <fgColor indexed="64"/>
          <bgColor theme="1" tint="0.34998626667073579"/>
        </patternFill>
      </fill>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right style="thin">
          <color indexed="64"/>
        </right>
        <top/>
        <bottom/>
        <vertical/>
        <horizontal/>
      </border>
      <protection locked="0" hidden="0"/>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minor"/>
      </font>
      <fill>
        <patternFill patternType="solid">
          <fgColor indexed="64"/>
          <bgColor theme="0" tint="-4.9989318521683403E-2"/>
        </patternFill>
      </fill>
    </dxf>
    <dxf>
      <font>
        <b/>
        <i val="0"/>
        <strike val="0"/>
        <condense val="0"/>
        <extend val="0"/>
        <outline val="0"/>
        <shadow val="0"/>
        <u val="none"/>
        <vertAlign val="baseline"/>
        <sz val="8"/>
        <color theme="0"/>
        <name val="Arial"/>
        <family val="2"/>
        <scheme val="minor"/>
      </font>
      <numFmt numFmtId="167" formatCode="mmm/yy"/>
      <fill>
        <patternFill patternType="solid">
          <fgColor indexed="64"/>
          <bgColor theme="1" tint="0.34998626667073579"/>
        </patternFill>
      </fill>
      <alignment horizontal="center"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0" tint="-0.249977111117893"/>
        <name val="Arial"/>
        <family val="2"/>
        <scheme val="minor"/>
      </font>
      <numFmt numFmtId="3" formatCode="#,##0"/>
      <fill>
        <patternFill patternType="lightUp">
          <fgColor indexed="64"/>
          <bgColor indexed="2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8"/>
        <color auto="1"/>
        <name val="Arial"/>
        <family val="2"/>
        <scheme val="minor"/>
      </font>
      <fill>
        <patternFill patternType="solid">
          <fgColor indexed="64"/>
          <bgColor theme="0"/>
        </patternFill>
      </fill>
      <border diagonalUp="0" diagonalDown="0" outline="0">
        <left/>
        <right style="thin">
          <color indexed="64"/>
        </right>
        <top/>
        <bottom/>
      </border>
    </dxf>
    <dxf>
      <border outline="0">
        <bottom style="thin">
          <color indexed="64"/>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8"/>
        <color auto="1"/>
        <name val="Arial"/>
        <family val="2"/>
        <scheme val="minor"/>
      </font>
      <protection locked="0" hidden="0"/>
    </dxf>
    <dxf>
      <font>
        <b val="0"/>
        <i val="0"/>
        <strike val="0"/>
        <condense val="0"/>
        <extend val="0"/>
        <outline val="0"/>
        <shadow val="0"/>
        <u val="none"/>
        <vertAlign val="baseline"/>
        <sz val="8"/>
        <color theme="0"/>
        <name val="Arial"/>
        <family val="2"/>
        <scheme val="minor"/>
      </font>
      <numFmt numFmtId="3" formatCode="#,##0"/>
      <fill>
        <patternFill patternType="solid">
          <fgColor indexed="64"/>
          <bgColor theme="1" tint="0.34998626667073579"/>
        </patternFill>
      </fill>
    </dxf>
    <dxf>
      <font>
        <color rgb="FFC00000"/>
      </font>
    </dxf>
    <dxf>
      <font>
        <b/>
        <i val="0"/>
      </font>
    </dxf>
    <dxf>
      <fill>
        <patternFill>
          <bgColor theme="0" tint="-4.9989318521683403E-2"/>
        </patternFill>
      </fill>
    </dxf>
    <dxf>
      <font>
        <b/>
        <i val="0"/>
        <color theme="0"/>
      </font>
      <fill>
        <patternFill>
          <bgColor theme="1" tint="0.49998474074526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Cash" pivot="0" count="4" xr9:uid="{3973EF6A-B0C6-494A-AB23-DAB401262EA5}">
      <tableStyleElement type="wholeTable" dxfId="142"/>
      <tableStyleElement type="headerRow" dxfId="141"/>
      <tableStyleElement type="totalRow" dxfId="140"/>
      <tableStyleElement type="firstTotalCell" dxfId="13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DDDDDD"/>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CCFF"/>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Cash Flow Projection
2021</a:t>
            </a:r>
          </a:p>
        </c:rich>
      </c:tx>
      <c:layout>
        <c:manualLayout>
          <c:xMode val="edge"/>
          <c:yMode val="edge"/>
          <c:x val="0.37296784982359332"/>
          <c:y val="2.9227557411273492E-2"/>
        </c:manualLayout>
      </c:layout>
      <c:overlay val="0"/>
    </c:title>
    <c:autoTitleDeleted val="0"/>
    <c:plotArea>
      <c:layout>
        <c:manualLayout>
          <c:layoutTarget val="inner"/>
          <c:xMode val="edge"/>
          <c:yMode val="edge"/>
          <c:x val="7.0122020811520303E-2"/>
          <c:y val="0.20876826722338204"/>
          <c:w val="0.68496002937629952"/>
          <c:h val="0.6179540709812108"/>
        </c:manualLayout>
      </c:layout>
      <c:barChart>
        <c:barDir val="col"/>
        <c:grouping val="clustered"/>
        <c:varyColors val="0"/>
        <c:ser>
          <c:idx val="0"/>
          <c:order val="0"/>
          <c:tx>
            <c:v>Cash Flow Projection</c:v>
          </c:tx>
          <c:invertIfNegative val="0"/>
          <c:cat>
            <c:strRef>
              <c:f>'Cash Flow'!$C$6:$O$6</c:f>
              <c:strCache>
                <c:ptCount val="13"/>
                <c:pt idx="0">
                  <c:v>Beginning</c:v>
                </c:pt>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'Cash Flow'!$C$53:$O$53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70E-4586-9BA1-20653FE14EBD}"/>
            </c:ext>
          </c:extLst>
        </c:ser>
        <c:dLbls>
          <c:showLegendKey val="0"/>
          <c:showVal val="0"/>
          <c:showCatName val="0"/>
          <c:showSerName val="0"/>
          <c:showPercent val="0"/>
          <c:showBubbleSize val="0"/>
        </c:dLbls>
        <c:gapWidth val="150"/>
        <c:axId val="149172224"/>
        <c:axId val="165924864"/>
      </c:barChart>
      <c:lineChart>
        <c:grouping val="standard"/>
        <c:varyColors val="0"/>
        <c:ser>
          <c:idx val="1"/>
          <c:order val="1"/>
          <c:tx>
            <c:v>Cash on Hand Minimum Alert</c:v>
          </c:tx>
          <c:cat>
            <c:strRef>
              <c:f>'Cash Flow'!$C$6:$O$6</c:f>
              <c:strCache>
                <c:ptCount val="13"/>
                <c:pt idx="0">
                  <c:v>Beginning</c:v>
                </c:pt>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'Cash Flow'!$C$4:$O$4</c:f>
              <c:numCache>
                <c:formatCode>#,##0</c:formatCode>
                <c:ptCount val="13"/>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170E-4586-9BA1-20653FE14EBD}"/>
            </c:ext>
          </c:extLst>
        </c:ser>
        <c:dLbls>
          <c:showLegendKey val="0"/>
          <c:showVal val="0"/>
          <c:showCatName val="0"/>
          <c:showSerName val="0"/>
          <c:showPercent val="0"/>
          <c:showBubbleSize val="0"/>
        </c:dLbls>
        <c:marker val="1"/>
        <c:smooth val="0"/>
        <c:axId val="149172224"/>
        <c:axId val="165924864"/>
      </c:lineChart>
      <c:catAx>
        <c:axId val="149172224"/>
        <c:scaling>
          <c:orientation val="minMax"/>
        </c:scaling>
        <c:delete val="0"/>
        <c:axPos val="b"/>
        <c:title>
          <c:tx>
            <c:rich>
              <a:bodyPr/>
              <a:lstStyle/>
              <a:p>
                <a:pPr>
                  <a:defRPr/>
                </a:pPr>
                <a:r>
                  <a:rPr lang="en-US"/>
                  <a:t>Period</a:t>
                </a:r>
              </a:p>
            </c:rich>
          </c:tx>
          <c:layout>
            <c:manualLayout>
              <c:xMode val="edge"/>
              <c:yMode val="edge"/>
              <c:x val="0.38109798775153103"/>
              <c:y val="0.92484342379958251"/>
            </c:manualLayout>
          </c:layout>
          <c:overlay val="0"/>
        </c:title>
        <c:numFmt formatCode="General" sourceLinked="1"/>
        <c:majorTickMark val="out"/>
        <c:minorTickMark val="none"/>
        <c:tickLblPos val="nextTo"/>
        <c:txPr>
          <a:bodyPr rot="-2700000" vert="horz"/>
          <a:lstStyle/>
          <a:p>
            <a:pPr>
              <a:defRPr>
                <a:solidFill>
                  <a:sysClr val="windowText" lastClr="000000"/>
                </a:solidFill>
              </a:defRPr>
            </a:pPr>
            <a:endParaRPr lang="en-US"/>
          </a:p>
        </c:txPr>
        <c:crossAx val="165924864"/>
        <c:crosses val="autoZero"/>
        <c:auto val="1"/>
        <c:lblAlgn val="ctr"/>
        <c:lblOffset val="100"/>
        <c:tickLblSkip val="1"/>
        <c:tickMarkSkip val="1"/>
        <c:noMultiLvlLbl val="0"/>
      </c:catAx>
      <c:valAx>
        <c:axId val="165924864"/>
        <c:scaling>
          <c:orientation val="minMax"/>
        </c:scaling>
        <c:delete val="0"/>
        <c:axPos val="l"/>
        <c:majorGridlines/>
        <c:title>
          <c:tx>
            <c:rich>
              <a:bodyPr/>
              <a:lstStyle/>
              <a:p>
                <a:pPr>
                  <a:defRPr/>
                </a:pPr>
                <a:r>
                  <a:rPr lang="en-US"/>
                  <a:t>Cash on Hand</a:t>
                </a:r>
              </a:p>
            </c:rich>
          </c:tx>
          <c:layout>
            <c:manualLayout>
              <c:xMode val="edge"/>
              <c:yMode val="edge"/>
              <c:x val="1.0162611711814535E-2"/>
              <c:y val="0.39874739039665974"/>
            </c:manualLayout>
          </c:layout>
          <c:overlay val="0"/>
        </c:title>
        <c:numFmt formatCode="#,##0" sourceLinked="1"/>
        <c:majorTickMark val="out"/>
        <c:minorTickMark val="none"/>
        <c:tickLblPos val="nextTo"/>
        <c:txPr>
          <a:bodyPr rot="0" vert="horz"/>
          <a:lstStyle/>
          <a:p>
            <a:pPr>
              <a:defRPr/>
            </a:pPr>
            <a:endParaRPr lang="en-US"/>
          </a:p>
        </c:txPr>
        <c:crossAx val="149172224"/>
        <c:crosses val="autoZero"/>
        <c:crossBetween val="between"/>
      </c:valAx>
    </c:plotArea>
    <c:legend>
      <c:legendPos val="r"/>
      <c:layout>
        <c:manualLayout>
          <c:xMode val="edge"/>
          <c:yMode val="edge"/>
          <c:x val="0.77845605712499333"/>
          <c:y val="0.45511482254697289"/>
          <c:w val="0.21341484594810523"/>
          <c:h val="8.9770354906054298E-2"/>
        </c:manualLayout>
      </c:layout>
      <c:overlay val="0"/>
      <c:txPr>
        <a:bodyPr/>
        <a:lstStyle/>
        <a:p>
          <a:pPr>
            <a:defRPr>
              <a:solidFill>
                <a:sysClr val="windowText" lastClr="000000"/>
              </a:solidFill>
            </a:defRPr>
          </a:pPr>
          <a:endParaRPr lang="en-US"/>
        </a:p>
      </c:txPr>
    </c:legend>
    <c:plotVisOnly val="1"/>
    <c:dispBlanksAs val="gap"/>
    <c:showDLblsOverMax val="0"/>
  </c:chart>
  <c:printSettings>
    <c:headerFooter alignWithMargins="0"/>
    <c:pageMargins b="1" l="0.75000000000000011" r="0.75000000000000011"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xdr:row>
      <xdr:rowOff>104775</xdr:rowOff>
    </xdr:from>
    <xdr:to>
      <xdr:col>16</xdr:col>
      <xdr:colOff>66675</xdr:colOff>
      <xdr:row>33</xdr:row>
      <xdr:rowOff>95250</xdr:rowOff>
    </xdr:to>
    <xdr:graphicFrame macro="">
      <xdr:nvGraphicFramePr>
        <xdr:cNvPr id="4098" name="Chart 2" descr="Combination chart showing Cash on Hand Minimum Alert and Cash Flow Projection ">
          <a:extLst>
            <a:ext uri="{FF2B5EF4-FFF2-40B4-BE49-F238E27FC236}">
              <a16:creationId xmlns:a16="http://schemas.microsoft.com/office/drawing/2014/main" id="{00000000-0008-0000-01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8D09BB-34D3-4AF7-9031-3D6DF1158C56}" name="CashReceipts" displayName="CashReceipts" ref="B9:P16" totalsRowCount="1" headerRowDxfId="137" dataDxfId="136" headerRowBorderDxfId="134" tableBorderDxfId="135">
  <autoFilter ref="B9:P15" xr:uid="{CFC3E0DF-7E01-43B0-81AC-B970BB27AC4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5B785BA6-709A-4A26-97A8-620F1A41A744}" name="MONEY INTO ORGANISATION" totalsRowLabel="TOTAL CASH RECEIPTS" dataDxfId="132" totalsRowDxfId="133"/>
    <tableColumn id="2" xr3:uid="{91C2B6BC-11DB-4F7F-A837-AA987D387048}" name=" " dataDxfId="130" totalsRowDxfId="131"/>
    <tableColumn id="3" xr3:uid="{EAFC92A7-99F7-4058-BE5D-3FCB3E5080BC}" name="JAN" totalsRowFunction="custom" dataDxfId="128" totalsRowDxfId="129">
      <totalsRowFormula>SUM(D10,D12:D15,(D11*-1))</totalsRowFormula>
    </tableColumn>
    <tableColumn id="4" xr3:uid="{DF5F164F-FD23-4AAA-A7A5-55E2EA3129E5}" name="FEB" totalsRowFunction="custom" dataDxfId="126" totalsRowDxfId="127">
      <totalsRowFormula>SUM(E10,E12:E15,(E11*-1))</totalsRowFormula>
    </tableColumn>
    <tableColumn id="5" xr3:uid="{475C154A-8FF3-4B3F-858C-11CB0D071C8E}" name="MAR" totalsRowFunction="custom" dataDxfId="124" totalsRowDxfId="125">
      <totalsRowFormula>SUM(F10,F12:F15,(F11*-1))</totalsRowFormula>
    </tableColumn>
    <tableColumn id="6" xr3:uid="{A4A81A2E-5A80-49FF-B0C7-C3FD322D8328}" name="APR" totalsRowFunction="custom" dataDxfId="122" totalsRowDxfId="123">
      <totalsRowFormula>SUM(G10,G12:G15,(G11*-1))</totalsRowFormula>
    </tableColumn>
    <tableColumn id="7" xr3:uid="{057ACB0A-F039-4246-886D-E108CD9A4C27}" name="MAY" totalsRowFunction="custom" dataDxfId="120" totalsRowDxfId="121">
      <totalsRowFormula>SUM(H10,H12:H15,(H11*-1))</totalsRowFormula>
    </tableColumn>
    <tableColumn id="8" xr3:uid="{02E2AB04-F8F4-47DA-9626-D1BA6BAAB183}" name="JUN" totalsRowFunction="custom" dataDxfId="118" totalsRowDxfId="119">
      <totalsRowFormula>SUM(I10,I12:I15,(I11*-1))</totalsRowFormula>
    </tableColumn>
    <tableColumn id="9" xr3:uid="{2E77A184-8560-4584-B7AB-3C29EF58CFEB}" name="JUL" totalsRowFunction="custom" dataDxfId="116" totalsRowDxfId="117">
      <totalsRowFormula>SUM(J10,J12:J15,(J11*-1))</totalsRowFormula>
    </tableColumn>
    <tableColumn id="10" xr3:uid="{AF505866-741F-472B-9321-9C1FE0A0C8BB}" name="AUG" totalsRowFunction="custom" dataDxfId="114" totalsRowDxfId="115">
      <totalsRowFormula>SUM(K10,K12:K15,(K11*-1))</totalsRowFormula>
    </tableColumn>
    <tableColumn id="11" xr3:uid="{86A5EB5F-CB3E-4435-B329-D75D16031EC4}" name="SEP" totalsRowFunction="custom" dataDxfId="112" totalsRowDxfId="113">
      <totalsRowFormula>SUM(L10,L12:L15,(L11*-1))</totalsRowFormula>
    </tableColumn>
    <tableColumn id="12" xr3:uid="{0CF60FD3-7405-45F1-9261-F99C8D40410D}" name="OCT" totalsRowFunction="custom" dataDxfId="110" totalsRowDxfId="111">
      <totalsRowFormula>SUM(M10,M12:M15,(M11*-1))</totalsRowFormula>
    </tableColumn>
    <tableColumn id="13" xr3:uid="{A9F2F9CA-E616-4FB8-B375-9D72A3A2306E}" name="NOV" totalsRowFunction="custom" dataDxfId="108" totalsRowDxfId="109">
      <totalsRowFormula>SUM(N10,N12:N15,(N11*-1))</totalsRowFormula>
    </tableColumn>
    <tableColumn id="14" xr3:uid="{8339EBEE-BBEA-46CE-BCF2-D019FBC764EA}" name="DEC" totalsRowFunction="custom" dataDxfId="106" totalsRowDxfId="107">
      <totalsRowFormula>SUM(O10,O12:O15,(O11*-1))</totalsRowFormula>
    </tableColumn>
    <tableColumn id="15" xr3:uid="{648D2FEE-FA3E-48F9-8B91-D10A39039861}" name="Total" totalsRowFunction="sum" dataDxfId="104" totalsRowDxfId="105"/>
  </tableColumns>
  <tableStyleInfo name="Cash" showFirstColumn="0" showLastColumn="0" showRowStripes="0" showColumnStripes="0"/>
  <extLst>
    <ext xmlns:x14="http://schemas.microsoft.com/office/spreadsheetml/2009/9/main" uri="{504A1905-F514-4f6f-8877-14C23A59335A}">
      <x14:table altTextSummary="Enter or modify Cash Receipts items and each month values in this table. Total Cash Receipts and Total Cash Available are auto calculated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C4B605-CC6D-4B4B-B065-4404522D4544}" name="CashOnHand" displayName="CashOnHand" ref="C6:P7" totalsRowShown="0" headerRowDxfId="103" dataDxfId="102" headerRowBorderDxfId="100" tableBorderDxfId="101">
  <autoFilter ref="C6:P7" xr:uid="{75A0FB42-9BAD-45ED-B6CD-B87D7AFD6F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C8D52D9-107B-402E-9F92-2189471D5CC0}" name="Beginning" dataDxfId="99"/>
    <tableColumn id="2" xr3:uid="{20D78004-755E-4402-9E26-152FC8ED5814}" name="JAN" dataDxfId="98">
      <calculatedColumnFormula>C53</calculatedColumnFormula>
    </tableColumn>
    <tableColumn id="3" xr3:uid="{58B5D5C5-7173-416A-A579-975E8462BF39}" name="FEB" dataDxfId="97">
      <calculatedColumnFormula>D53</calculatedColumnFormula>
    </tableColumn>
    <tableColumn id="4" xr3:uid="{CCD3D305-A175-4686-A03A-FE03A58B6046}" name="MAR" dataDxfId="96">
      <calculatedColumnFormula>E53</calculatedColumnFormula>
    </tableColumn>
    <tableColumn id="5" xr3:uid="{7487B9ED-A5B6-4275-B519-DF9A4DC952A3}" name="APR" dataDxfId="95">
      <calculatedColumnFormula>F53</calculatedColumnFormula>
    </tableColumn>
    <tableColumn id="6" xr3:uid="{D0285F12-7AB3-434D-ACFC-557AB16EA276}" name="MAY" dataDxfId="94">
      <calculatedColumnFormula>G53</calculatedColumnFormula>
    </tableColumn>
    <tableColumn id="7" xr3:uid="{5905ED31-A771-4C77-9F7B-21EB8D7D866C}" name="JUN" dataDxfId="93">
      <calculatedColumnFormula>H53</calculatedColumnFormula>
    </tableColumn>
    <tableColumn id="8" xr3:uid="{9A51A46A-0270-4010-B46F-5E41DAC27337}" name="JUL" dataDxfId="92">
      <calculatedColumnFormula>I53</calculatedColumnFormula>
    </tableColumn>
    <tableColumn id="9" xr3:uid="{C50FCAC0-0903-4353-9342-19872C9474D2}" name="AUG" dataDxfId="91">
      <calculatedColumnFormula>J53</calculatedColumnFormula>
    </tableColumn>
    <tableColumn id="10" xr3:uid="{EAEAA103-AA5B-40BA-9E23-F7078AFE3478}" name="SEP" dataDxfId="90">
      <calculatedColumnFormula>K53</calculatedColumnFormula>
    </tableColumn>
    <tableColumn id="11" xr3:uid="{3ADBD22F-BC89-42A6-8F59-41DEDFECBC71}" name="OCT" dataDxfId="89">
      <calculatedColumnFormula>L53</calculatedColumnFormula>
    </tableColumn>
    <tableColumn id="12" xr3:uid="{B8EA8B1B-9036-4E9F-871B-2F4567DB2779}" name="NOV" dataDxfId="88">
      <calculatedColumnFormula>M53</calculatedColumnFormula>
    </tableColumn>
    <tableColumn id="13" xr3:uid="{4C066EE9-1CD6-4DEB-B04E-E8323FED01D8}" name="DEC" dataDxfId="87">
      <calculatedColumnFormula>N53</calculatedColumnFormula>
    </tableColumn>
    <tableColumn id="14" xr3:uid="{5C490499-9979-4A92-A6A0-E575500F609A}" name="Total" dataDxfId="86"/>
  </tableColumns>
  <tableStyleInfo name="Cash" showFirstColumn="0" showLastColumn="0" showRowStripes="1" showColumnStripes="0"/>
  <extLst>
    <ext xmlns:x14="http://schemas.microsoft.com/office/spreadsheetml/2009/9/main" uri="{504A1905-F514-4f6f-8877-14C23A59335A}">
      <x14:table altTextSummary="Enter Cash on hand in Beginning in this table. Cash on hand is auto calculated for each month"/>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D8AA0C5-6F01-4707-BE57-FCE812638BFE}" name="Expenses" displayName="Expenses" ref="B19:P45" totalsRowCount="1" headerRowDxfId="85" dataDxfId="84" headerRowBorderDxfId="82" tableBorderDxfId="83">
  <autoFilter ref="B19:P44" xr:uid="{A0C50E5F-48E7-4FF5-9174-0349EDAEAEE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E261CF7A-EEE7-487E-A66A-67839141F582}" name="MONEY PAID OUT" totalsRowLabel="SUBTOTAL" dataDxfId="80" totalsRowDxfId="81"/>
    <tableColumn id="2" xr3:uid="{FFDDD715-00DA-40DA-B7B2-83C50324FA64}" name=" " dataDxfId="78" totalsRowDxfId="79"/>
    <tableColumn id="3" xr3:uid="{12727C3A-6CCB-403A-9105-08531DDF44CE}" name="JAN" totalsRowFunction="sum" dataDxfId="76" totalsRowDxfId="77"/>
    <tableColumn id="4" xr3:uid="{6EABBF00-527B-42E9-AAE1-638685D3999F}" name="FEB" totalsRowFunction="sum" dataDxfId="74" totalsRowDxfId="75"/>
    <tableColumn id="5" xr3:uid="{6E514C19-7D32-44A7-A4A3-F9D85F38D8A4}" name="MAR" totalsRowFunction="sum" dataDxfId="72" totalsRowDxfId="73"/>
    <tableColumn id="6" xr3:uid="{D2A328FD-714B-4F71-A561-655887DCB47B}" name="APR" totalsRowFunction="sum" dataDxfId="70" totalsRowDxfId="71"/>
    <tableColumn id="7" xr3:uid="{09AE9247-F0FE-4634-9245-22CC1836C30E}" name="MAY" totalsRowFunction="sum" dataDxfId="68" totalsRowDxfId="69"/>
    <tableColumn id="8" xr3:uid="{42F0DC4F-D407-4AF6-B7FA-D122931F81D2}" name="JUN" totalsRowFunction="sum" dataDxfId="66" totalsRowDxfId="67"/>
    <tableColumn id="9" xr3:uid="{1BC29ADC-3A19-4F5E-B845-D3517850D542}" name="JUL" totalsRowFunction="sum" dataDxfId="64" totalsRowDxfId="65"/>
    <tableColumn id="10" xr3:uid="{7E9CBC9D-813B-48E2-ACDE-F8151C065E95}" name="AUG" totalsRowFunction="sum" dataDxfId="62" totalsRowDxfId="63"/>
    <tableColumn id="11" xr3:uid="{93A6F074-1EB9-4DF9-841B-30012F554080}" name="SEP" totalsRowFunction="sum" dataDxfId="60" totalsRowDxfId="61"/>
    <tableColumn id="12" xr3:uid="{73EDC368-265A-47CD-AE46-9E515EE45D0F}" name="OCT" totalsRowFunction="sum" dataDxfId="58" totalsRowDxfId="59"/>
    <tableColumn id="13" xr3:uid="{72EC1B92-59C7-4508-BCE8-C01C817C1478}" name="NOV" totalsRowFunction="sum" dataDxfId="56" totalsRowDxfId="57"/>
    <tableColumn id="14" xr3:uid="{6793F1EB-794A-48A1-83D8-6D45C0C4EFEB}" name="DEC" totalsRowFunction="sum" dataDxfId="54" totalsRowDxfId="55"/>
    <tableColumn id="15" xr3:uid="{CF05919A-D829-4999-9210-E2C1BD966A3B}" name="Total" totalsRowFunction="sum" dataDxfId="52" totalsRowDxfId="53">
      <calculatedColumnFormula>SUM(D20:O20)</calculatedColumnFormula>
    </tableColumn>
  </tableColumns>
  <tableStyleInfo name="Cash" showFirstColumn="1" showLastColumn="0" showRowStripes="0" showColumnStripes="0"/>
  <extLst>
    <ext xmlns:x14="http://schemas.microsoft.com/office/spreadsheetml/2009/9/main" uri="{504A1905-F514-4f6f-8877-14C23A59335A}">
      <x14:table altTextSummary="Enter or modify Cash Paid Out items and each month values in this table. Sub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03E48D8-5F62-4E56-A19C-17B5CAD89806}" name="OtherOperationalData" displayName="OtherOperationalData" ref="B55:P61" totalsRowShown="0" headerRowDxfId="51" dataDxfId="50" headerRowBorderDxfId="48" tableBorderDxfId="49">
  <autoFilter ref="B55:P61" xr:uid="{EBE40B27-9006-4651-97E5-B016341E2C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1785638-136E-4180-BDD5-9F557795924A}" name="OTHER OPERATING DATA" dataDxfId="47"/>
    <tableColumn id="2" xr3:uid="{49C0447E-568B-46DE-86FB-90FE5D013019}" name=" " dataDxfId="46"/>
    <tableColumn id="3" xr3:uid="{5CFA0006-C51A-462F-B377-5467CF03CF17}" name="JAN" dataDxfId="45"/>
    <tableColumn id="4" xr3:uid="{E687853F-1199-4610-8A37-E142A3375112}" name="FEB" dataDxfId="44"/>
    <tableColumn id="5" xr3:uid="{263F49B6-4012-4DA7-B2DF-FA732D373244}" name="MAR" dataDxfId="43"/>
    <tableColumn id="6" xr3:uid="{C5456C5E-4132-4727-8418-C842DA645806}" name="APR" dataDxfId="42"/>
    <tableColumn id="7" xr3:uid="{59ED6DE9-4845-496A-A605-8EE59D1E4E04}" name="MAY" dataDxfId="41"/>
    <tableColumn id="8" xr3:uid="{E6DE29CF-3911-46AF-8223-E89059A2917F}" name="JUN" dataDxfId="40"/>
    <tableColumn id="9" xr3:uid="{C70E3A64-BF98-4789-A61C-AAEFEA81362C}" name="JUL" dataDxfId="39"/>
    <tableColumn id="10" xr3:uid="{93DA4E61-DB06-4058-BA6E-A433F37CDCB9}" name="AUG" dataDxfId="38"/>
    <tableColumn id="11" xr3:uid="{50A81CB7-FCD1-4812-B36E-4477AD5F7566}" name="SEP" dataDxfId="37"/>
    <tableColumn id="12" xr3:uid="{AC61AB1E-C529-457F-A051-F183CBFCF56C}" name="OCT" dataDxfId="36"/>
    <tableColumn id="13" xr3:uid="{3168C820-C383-4C04-8C41-D7B406C319BC}" name="NOV" dataDxfId="35"/>
    <tableColumn id="14" xr3:uid="{3E4B229E-47D6-4929-975E-DEB4E0F3F706}" name="DEC" dataDxfId="34"/>
    <tableColumn id="15" xr3:uid="{FD6893EB-1DF7-4080-8C28-BC76105AFC1D}" name="Total" dataDxfId="33"/>
  </tableColumns>
  <tableStyleInfo name="Cash" showFirstColumn="1" showLastColumn="0" showRowStripes="0" showColumnStripes="0"/>
  <extLst>
    <ext xmlns:x14="http://schemas.microsoft.com/office/spreadsheetml/2009/9/main" uri="{504A1905-F514-4f6f-8877-14C23A59335A}">
      <x14:table altTextSummary="Enter or modify Other Operating Data items and each month values in this table. Total is auto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15F3D1-1F8B-4889-86FF-1AC757D0312E}" name="CashPaidOut" displayName="CashPaidOut" ref="B46:P52" totalsRowCount="1" headerRowDxfId="32" dataDxfId="31" tableBorderDxfId="30">
  <autoFilter ref="B46:P51" xr:uid="{DC4C7ED9-74F1-4A69-951F-0F4CF78541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1C64AEAF-E62A-4A61-942F-43A9B0A1E14F}" name="CASH PAID OUT" totalsRowLabel="TOTAL CASH PAID OUT" dataDxfId="28" totalsRowDxfId="29"/>
    <tableColumn id="2" xr3:uid="{71D4A62C-EC6A-4CDA-AF06-A527AFAA7172}" name=" " dataDxfId="26" totalsRowDxfId="27"/>
    <tableColumn id="3" xr3:uid="{1F5533FD-DD51-446B-AB43-B622A36D30A3}" name="JAN" totalsRowFunction="custom" dataDxfId="24" totalsRowDxfId="25">
      <totalsRowFormula>Expenses[[#Totals],[JAN]]+SUBTOTAL(109,CashPaidOut[JAN])</totalsRowFormula>
    </tableColumn>
    <tableColumn id="4" xr3:uid="{516593D0-4E8A-4599-AFCA-9A7BC28C6C1D}" name="FEB" totalsRowFunction="custom" dataDxfId="22" totalsRowDxfId="23">
      <totalsRowFormula>Expenses[[#Totals],[FEB]]+SUBTOTAL(109,CashPaidOut[FEB])</totalsRowFormula>
    </tableColumn>
    <tableColumn id="5" xr3:uid="{A50965D1-3E84-4803-A542-1601688C4076}" name="MAR" totalsRowFunction="custom" dataDxfId="20" totalsRowDxfId="21">
      <totalsRowFormula>Expenses[[#Totals],[MAR]]+SUBTOTAL(109,CashPaidOut[MAR])</totalsRowFormula>
    </tableColumn>
    <tableColumn id="6" xr3:uid="{C363A5CD-2ED6-4D10-B508-E20B96AD2391}" name="APR" totalsRowFunction="custom" dataDxfId="18" totalsRowDxfId="19">
      <totalsRowFormula>Expenses[[#Totals],[APR]]+SUBTOTAL(109,CashPaidOut[APR])</totalsRowFormula>
    </tableColumn>
    <tableColumn id="7" xr3:uid="{8331B682-A4BD-4980-B245-12AD1BF8162C}" name="MAY" totalsRowFunction="custom" dataDxfId="16" totalsRowDxfId="17">
      <totalsRowFormula>Expenses[[#Totals],[MAY]]+SUBTOTAL(109,CashPaidOut[MAY])</totalsRowFormula>
    </tableColumn>
    <tableColumn id="8" xr3:uid="{1CE97521-1AA0-4EC8-9DA4-E5E05893A660}" name="JUN" totalsRowFunction="custom" dataDxfId="14" totalsRowDxfId="15">
      <totalsRowFormula>Expenses[[#Totals],[JUN]]+SUBTOTAL(109,CashPaidOut[JUN])</totalsRowFormula>
    </tableColumn>
    <tableColumn id="9" xr3:uid="{C24B8C99-2B79-47ED-BB89-AB63A03F7CA6}" name="JUL" totalsRowFunction="custom" dataDxfId="12" totalsRowDxfId="13">
      <totalsRowFormula>Expenses[[#Totals],[JUL]]+SUBTOTAL(109,CashPaidOut[JUL])</totalsRowFormula>
    </tableColumn>
    <tableColumn id="10" xr3:uid="{A00EC4F8-58B8-44C9-88FA-7F85F73B2036}" name="AUG" totalsRowFunction="custom" dataDxfId="10" totalsRowDxfId="11">
      <totalsRowFormula>Expenses[[#Totals],[AUG]]+SUBTOTAL(109,CashPaidOut[AUG])</totalsRowFormula>
    </tableColumn>
    <tableColumn id="11" xr3:uid="{156DCDCE-DCAA-4412-9047-B1245603FF37}" name="SEP" totalsRowFunction="custom" dataDxfId="8" totalsRowDxfId="9">
      <totalsRowFormula>Expenses[[#Totals],[SEP]]+SUBTOTAL(109,CashPaidOut[SEP])</totalsRowFormula>
    </tableColumn>
    <tableColumn id="12" xr3:uid="{1EE38CB3-8D36-47B4-BDA8-9CB849FE734C}" name="OCT" totalsRowFunction="custom" dataDxfId="6" totalsRowDxfId="7">
      <totalsRowFormula>Expenses[[#Totals],[OCT]]+SUBTOTAL(109,CashPaidOut[OCT])</totalsRowFormula>
    </tableColumn>
    <tableColumn id="13" xr3:uid="{3438184B-EC73-468E-9872-A32D32D47C8E}" name="NOV" totalsRowFunction="custom" dataDxfId="4" totalsRowDxfId="5">
      <totalsRowFormula>Expenses[[#Totals],[NOV]]+SUBTOTAL(109,CashPaidOut[NOV])</totalsRowFormula>
    </tableColumn>
    <tableColumn id="14" xr3:uid="{A80ACE2A-125C-4D05-A728-7744DD560A72}" name="DEC" totalsRowFunction="custom" dataDxfId="2" totalsRowDxfId="3">
      <totalsRowFormula>Expenses[[#Totals],[DEC]]+SUBTOTAL(109,CashPaidOut[DEC])</totalsRowFormula>
    </tableColumn>
    <tableColumn id="15" xr3:uid="{8ADCDC85-66BB-4B7D-A1C5-7A897B896A44}" name="Total" totalsRowFunction="custom" dataDxfId="0" totalsRowDxfId="1">
      <totalsRowFormula>SUM(D52:O52)</totalsRowFormula>
    </tableColumn>
  </tableColumns>
  <tableStyleInfo name="Cash" showFirstColumn="1" showLastColumn="0" showRowStripes="0" showColumnStripes="0"/>
  <extLst>
    <ext xmlns:x14="http://schemas.microsoft.com/office/spreadsheetml/2009/9/main" uri="{504A1905-F514-4f6f-8877-14C23A59335A}">
      <x14:table altTextSummary="Enter or modify Cash Paid Out items and each month values in this table. Total Cash Paid Out and Cash on hand at month-end are auto calculated at the en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P62"/>
  <sheetViews>
    <sheetView showGridLines="0" tabSelected="1" topLeftCell="A22" zoomScaleNormal="100" workbookViewId="0">
      <selection activeCell="A55" sqref="A55:XFD62"/>
    </sheetView>
  </sheetViews>
  <sheetFormatPr defaultColWidth="9.33203125" defaultRowHeight="11.25"/>
  <cols>
    <col min="1" max="1" width="2.83203125" style="6" customWidth="1"/>
    <col min="2" max="2" width="31.1640625" style="6" customWidth="1"/>
    <col min="3" max="3" width="14.5" style="6" customWidth="1"/>
    <col min="4" max="10" width="11.83203125" style="6" customWidth="1"/>
    <col min="11" max="16" width="12.83203125" style="6" customWidth="1"/>
    <col min="17" max="17" width="2.83203125" style="6" customWidth="1"/>
    <col min="18" max="16384" width="9.33203125" style="6"/>
  </cols>
  <sheetData>
    <row r="1" spans="2:16" s="1" customFormat="1" ht="22.5" customHeight="1">
      <c r="B1" s="49" t="s">
        <v>0</v>
      </c>
      <c r="C1" s="49"/>
      <c r="D1" s="49"/>
      <c r="E1" s="49"/>
      <c r="F1" s="49"/>
      <c r="G1" s="49"/>
      <c r="H1" s="49"/>
      <c r="I1" s="49"/>
      <c r="J1" s="49"/>
      <c r="K1" s="49"/>
      <c r="L1" s="49"/>
      <c r="M1" s="49"/>
      <c r="N1" s="49"/>
      <c r="O1" s="49"/>
      <c r="P1" s="49"/>
    </row>
    <row r="2" spans="2:16" s="1" customFormat="1" ht="18">
      <c r="B2" s="49" t="s">
        <v>1</v>
      </c>
      <c r="C2" s="49"/>
      <c r="D2" s="49"/>
      <c r="E2" s="49"/>
      <c r="F2" s="49"/>
      <c r="G2" s="49"/>
      <c r="H2" s="49"/>
      <c r="I2" s="49"/>
      <c r="J2" s="49"/>
      <c r="K2" s="49"/>
      <c r="L2" s="49"/>
      <c r="M2" s="49"/>
      <c r="N2" s="49"/>
      <c r="O2" s="49"/>
      <c r="P2" s="49"/>
    </row>
    <row r="3" spans="2:16" s="1" customFormat="1" ht="12">
      <c r="B3" s="9" t="s">
        <v>2</v>
      </c>
      <c r="C3" s="52">
        <v>44927</v>
      </c>
    </row>
    <row r="4" spans="2:16" s="1" customFormat="1" ht="12.75">
      <c r="B4" s="9" t="s">
        <v>3</v>
      </c>
      <c r="C4" s="3"/>
      <c r="D4" s="10">
        <f t="shared" ref="D4" si="0">Cash_minimum</f>
        <v>0</v>
      </c>
      <c r="E4" s="10">
        <f t="shared" ref="E4:O4" si="1">Cash_minimum</f>
        <v>0</v>
      </c>
      <c r="F4" s="10">
        <f t="shared" si="1"/>
        <v>0</v>
      </c>
      <c r="G4" s="10">
        <f t="shared" si="1"/>
        <v>0</v>
      </c>
      <c r="H4" s="10">
        <f t="shared" si="1"/>
        <v>0</v>
      </c>
      <c r="I4" s="10">
        <f t="shared" si="1"/>
        <v>0</v>
      </c>
      <c r="J4" s="10">
        <f t="shared" si="1"/>
        <v>0</v>
      </c>
      <c r="K4" s="10">
        <f t="shared" si="1"/>
        <v>0</v>
      </c>
      <c r="L4" s="10">
        <f t="shared" si="1"/>
        <v>0</v>
      </c>
      <c r="M4" s="10">
        <f t="shared" si="1"/>
        <v>0</v>
      </c>
      <c r="N4" s="10">
        <f t="shared" si="1"/>
        <v>0</v>
      </c>
      <c r="O4" s="10">
        <f t="shared" si="1"/>
        <v>0</v>
      </c>
    </row>
    <row r="5" spans="2:16" s="1" customFormat="1" ht="12.75">
      <c r="B5" s="9"/>
      <c r="H5" s="4"/>
    </row>
    <row r="6" spans="2:16">
      <c r="B6" s="5"/>
      <c r="C6" s="40" t="s">
        <v>4</v>
      </c>
      <c r="D6" s="41" t="s">
        <v>5</v>
      </c>
      <c r="E6" s="41" t="s">
        <v>6</v>
      </c>
      <c r="F6" s="41" t="s">
        <v>7</v>
      </c>
      <c r="G6" s="41" t="s">
        <v>8</v>
      </c>
      <c r="H6" s="41" t="s">
        <v>9</v>
      </c>
      <c r="I6" s="41" t="s">
        <v>10</v>
      </c>
      <c r="J6" s="41" t="s">
        <v>11</v>
      </c>
      <c r="K6" s="41" t="s">
        <v>12</v>
      </c>
      <c r="L6" s="41" t="s">
        <v>13</v>
      </c>
      <c r="M6" s="41" t="s">
        <v>14</v>
      </c>
      <c r="N6" s="41" t="s">
        <v>15</v>
      </c>
      <c r="O6" s="41" t="s">
        <v>16</v>
      </c>
      <c r="P6" s="42" t="s">
        <v>17</v>
      </c>
    </row>
    <row r="7" spans="2:16" ht="22.5">
      <c r="B7" s="53" t="s">
        <v>18</v>
      </c>
      <c r="C7" s="16"/>
      <c r="D7" s="11">
        <f t="shared" ref="D7:O7" si="2">C53</f>
        <v>0</v>
      </c>
      <c r="E7" s="11">
        <f t="shared" si="2"/>
        <v>0</v>
      </c>
      <c r="F7" s="11">
        <f t="shared" si="2"/>
        <v>0</v>
      </c>
      <c r="G7" s="11">
        <f t="shared" si="2"/>
        <v>0</v>
      </c>
      <c r="H7" s="11">
        <f t="shared" si="2"/>
        <v>0</v>
      </c>
      <c r="I7" s="11">
        <f t="shared" si="2"/>
        <v>0</v>
      </c>
      <c r="J7" s="11">
        <f t="shared" si="2"/>
        <v>0</v>
      </c>
      <c r="K7" s="11">
        <f t="shared" si="2"/>
        <v>0</v>
      </c>
      <c r="L7" s="11">
        <f t="shared" si="2"/>
        <v>0</v>
      </c>
      <c r="M7" s="11">
        <f t="shared" si="2"/>
        <v>0</v>
      </c>
      <c r="N7" s="11">
        <f t="shared" si="2"/>
        <v>0</v>
      </c>
      <c r="O7" s="11">
        <f t="shared" si="2"/>
        <v>0</v>
      </c>
      <c r="P7" s="15"/>
    </row>
    <row r="8" spans="2:16">
      <c r="B8" s="54"/>
      <c r="C8" s="12"/>
      <c r="D8" s="12"/>
      <c r="E8" s="12"/>
      <c r="F8" s="12"/>
      <c r="G8" s="12"/>
      <c r="H8" s="12"/>
      <c r="I8" s="12"/>
      <c r="J8" s="12"/>
      <c r="K8" s="12"/>
      <c r="L8" s="12"/>
      <c r="M8" s="12"/>
      <c r="N8" s="12"/>
      <c r="O8" s="12"/>
      <c r="P8" s="12"/>
    </row>
    <row r="9" spans="2:16">
      <c r="B9" s="43" t="s">
        <v>19</v>
      </c>
      <c r="C9" s="44" t="s">
        <v>20</v>
      </c>
      <c r="D9" s="41" t="s">
        <v>5</v>
      </c>
      <c r="E9" s="41" t="s">
        <v>6</v>
      </c>
      <c r="F9" s="41" t="s">
        <v>7</v>
      </c>
      <c r="G9" s="41" t="s">
        <v>8</v>
      </c>
      <c r="H9" s="41" t="s">
        <v>9</v>
      </c>
      <c r="I9" s="41" t="s">
        <v>10</v>
      </c>
      <c r="J9" s="41" t="s">
        <v>11</v>
      </c>
      <c r="K9" s="41" t="s">
        <v>12</v>
      </c>
      <c r="L9" s="41" t="s">
        <v>13</v>
      </c>
      <c r="M9" s="41" t="s">
        <v>14</v>
      </c>
      <c r="N9" s="41" t="s">
        <v>15</v>
      </c>
      <c r="O9" s="41" t="s">
        <v>16</v>
      </c>
      <c r="P9" s="45" t="s">
        <v>17</v>
      </c>
    </row>
    <row r="10" spans="2:16">
      <c r="B10" s="20" t="s">
        <v>21</v>
      </c>
      <c r="C10" s="7"/>
      <c r="D10" s="3"/>
      <c r="E10" s="3"/>
      <c r="F10" s="3"/>
      <c r="G10" s="3"/>
      <c r="H10" s="3"/>
      <c r="I10" s="3"/>
      <c r="J10" s="3"/>
      <c r="K10" s="3"/>
      <c r="L10" s="3"/>
      <c r="M10" s="3"/>
      <c r="N10" s="3"/>
      <c r="O10" s="3"/>
      <c r="P10" s="14">
        <f t="shared" ref="P10:P15" si="3">SUM(D10:O10)</f>
        <v>0</v>
      </c>
    </row>
    <row r="11" spans="2:16">
      <c r="B11" s="20"/>
      <c r="C11" s="7"/>
      <c r="D11" s="3"/>
      <c r="E11" s="3"/>
      <c r="F11" s="3"/>
      <c r="G11" s="3"/>
      <c r="H11" s="3"/>
      <c r="I11" s="3"/>
      <c r="J11" s="3"/>
      <c r="K11" s="3"/>
      <c r="L11" s="3"/>
      <c r="M11" s="3"/>
      <c r="N11" s="3"/>
      <c r="O11" s="3"/>
      <c r="P11" s="14">
        <f t="shared" si="3"/>
        <v>0</v>
      </c>
    </row>
    <row r="12" spans="2:16">
      <c r="B12" s="20"/>
      <c r="C12" s="7"/>
      <c r="D12" s="55"/>
      <c r="E12" s="55"/>
      <c r="F12" s="55"/>
      <c r="G12" s="55"/>
      <c r="H12" s="55"/>
      <c r="I12" s="55"/>
      <c r="J12" s="55"/>
      <c r="K12" s="55"/>
      <c r="L12" s="55"/>
      <c r="M12" s="55"/>
      <c r="N12" s="55"/>
      <c r="O12" s="55"/>
      <c r="P12" s="14">
        <f t="shared" si="3"/>
        <v>0</v>
      </c>
    </row>
    <row r="13" spans="2:16">
      <c r="B13" s="20"/>
      <c r="C13" s="7"/>
      <c r="D13" s="55"/>
      <c r="E13" s="55"/>
      <c r="F13" s="55"/>
      <c r="G13" s="55"/>
      <c r="H13" s="55"/>
      <c r="I13" s="55"/>
      <c r="J13" s="55"/>
      <c r="K13" s="55"/>
      <c r="L13" s="55"/>
      <c r="M13" s="55"/>
      <c r="N13" s="55"/>
      <c r="O13" s="55"/>
      <c r="P13" s="14">
        <f t="shared" si="3"/>
        <v>0</v>
      </c>
    </row>
    <row r="14" spans="2:16">
      <c r="B14" s="20"/>
      <c r="C14" s="7"/>
      <c r="D14" s="55"/>
      <c r="E14" s="55"/>
      <c r="F14" s="55"/>
      <c r="G14" s="55"/>
      <c r="H14" s="55"/>
      <c r="I14" s="55"/>
      <c r="J14" s="55"/>
      <c r="K14" s="55"/>
      <c r="L14" s="55"/>
      <c r="M14" s="55"/>
      <c r="N14" s="55"/>
      <c r="O14" s="55"/>
      <c r="P14" s="14">
        <f t="shared" si="3"/>
        <v>0</v>
      </c>
    </row>
    <row r="15" spans="2:16">
      <c r="B15" s="20"/>
      <c r="C15" s="7"/>
      <c r="D15" s="55"/>
      <c r="E15" s="55"/>
      <c r="F15" s="55"/>
      <c r="G15" s="55"/>
      <c r="H15" s="55"/>
      <c r="I15" s="55"/>
      <c r="J15" s="55"/>
      <c r="K15" s="55"/>
      <c r="L15" s="55"/>
      <c r="M15" s="55"/>
      <c r="N15" s="55"/>
      <c r="O15" s="55"/>
      <c r="P15" s="14">
        <f t="shared" si="3"/>
        <v>0</v>
      </c>
    </row>
    <row r="16" spans="2:16">
      <c r="B16" s="31" t="s">
        <v>22</v>
      </c>
      <c r="C16" s="32"/>
      <c r="D16" s="28">
        <f>SUM(D10,D12:D15,(D11*-1))</f>
        <v>0</v>
      </c>
      <c r="E16" s="28">
        <f>SUM(E10,E12:E15,(E11*-1))</f>
        <v>0</v>
      </c>
      <c r="F16" s="48">
        <f>SUM(F10,F12:F15,(F11*-1))</f>
        <v>0</v>
      </c>
      <c r="G16" s="48">
        <f>SUM(G10,G12:G15,(G11*-1))</f>
        <v>0</v>
      </c>
      <c r="H16" s="48">
        <f>SUM(H10,H12:H15,(H11*-1))</f>
        <v>0</v>
      </c>
      <c r="I16" s="48">
        <f>SUM(I10,I12:I15,(I11*-1))</f>
        <v>0</v>
      </c>
      <c r="J16" s="48">
        <f>SUM(J10,J12:J15,(J11*-1))</f>
        <v>0</v>
      </c>
      <c r="K16" s="48">
        <f>SUM(K10,K12:K15,(K11*-1))</f>
        <v>0</v>
      </c>
      <c r="L16" s="48">
        <f>SUM(L10,L12:L15,(L11*-1))</f>
        <v>0</v>
      </c>
      <c r="M16" s="48">
        <f>SUM(M10,M12:M15,(M11*-1))</f>
        <v>0</v>
      </c>
      <c r="N16" s="48">
        <f>SUM(N10,N12:N15,(N11*-1))</f>
        <v>0</v>
      </c>
      <c r="O16" s="48">
        <f>SUM(O10,O12:O15,(O11*-1))</f>
        <v>0</v>
      </c>
      <c r="P16" s="27">
        <f>SUBTOTAL(109,CashReceipts[Total])</f>
        <v>0</v>
      </c>
    </row>
    <row r="17" spans="2:16">
      <c r="B17" s="53" t="s">
        <v>23</v>
      </c>
      <c r="C17" s="56">
        <f>(C7+CashReceipts[[#Totals],[ ]])</f>
        <v>0</v>
      </c>
      <c r="D17" s="56">
        <f>(D7+CashReceipts[[#Totals],[JAN]])</f>
        <v>0</v>
      </c>
      <c r="E17" s="56">
        <f>(E7+CashReceipts[[#Totals],[FEB]])</f>
        <v>0</v>
      </c>
      <c r="F17" s="56">
        <f>(F7+CashReceipts[[#Totals],[MAR]])</f>
        <v>0</v>
      </c>
      <c r="G17" s="56">
        <f>(G7+CashReceipts[[#Totals],[APR]])</f>
        <v>0</v>
      </c>
      <c r="H17" s="56">
        <f>(H7+CashReceipts[[#Totals],[MAY]])</f>
        <v>0</v>
      </c>
      <c r="I17" s="56">
        <f>(I7+CashReceipts[[#Totals],[JUN]])</f>
        <v>0</v>
      </c>
      <c r="J17" s="56">
        <f>(J7+CashReceipts[[#Totals],[JUL]])</f>
        <v>0</v>
      </c>
      <c r="K17" s="56">
        <f>(K7+CashReceipts[[#Totals],[AUG]])</f>
        <v>0</v>
      </c>
      <c r="L17" s="56">
        <f>(L7+CashReceipts[[#Totals],[SEP]])</f>
        <v>0</v>
      </c>
      <c r="M17" s="56">
        <f>(M7+CashReceipts[[#Totals],[OCT]])</f>
        <v>0</v>
      </c>
      <c r="N17" s="56">
        <f>(N7+CashReceipts[[#Totals],[NOV]])</f>
        <v>0</v>
      </c>
      <c r="O17" s="56">
        <f>(O7+CashReceipts[[#Totals],[DEC]])</f>
        <v>0</v>
      </c>
      <c r="P17" s="7"/>
    </row>
    <row r="18" spans="2:16">
      <c r="B18" s="13"/>
      <c r="C18" s="57"/>
      <c r="D18" s="57"/>
      <c r="E18" s="57"/>
      <c r="F18" s="57"/>
      <c r="G18" s="57"/>
      <c r="H18" s="57"/>
      <c r="I18" s="57"/>
      <c r="J18" s="57"/>
      <c r="K18" s="57"/>
      <c r="L18" s="57"/>
      <c r="M18" s="57"/>
      <c r="N18" s="57"/>
      <c r="O18" s="57"/>
      <c r="P18" s="8"/>
    </row>
    <row r="19" spans="2:16">
      <c r="B19" s="43" t="s">
        <v>24</v>
      </c>
      <c r="C19" s="44" t="s">
        <v>20</v>
      </c>
      <c r="D19" s="41" t="s">
        <v>5</v>
      </c>
      <c r="E19" s="41" t="s">
        <v>6</v>
      </c>
      <c r="F19" s="41" t="s">
        <v>7</v>
      </c>
      <c r="G19" s="41" t="s">
        <v>8</v>
      </c>
      <c r="H19" s="41" t="s">
        <v>9</v>
      </c>
      <c r="I19" s="41" t="s">
        <v>10</v>
      </c>
      <c r="J19" s="41" t="s">
        <v>11</v>
      </c>
      <c r="K19" s="41" t="s">
        <v>12</v>
      </c>
      <c r="L19" s="41" t="s">
        <v>13</v>
      </c>
      <c r="M19" s="41" t="s">
        <v>14</v>
      </c>
      <c r="N19" s="41" t="s">
        <v>15</v>
      </c>
      <c r="O19" s="41" t="s">
        <v>16</v>
      </c>
      <c r="P19" s="45" t="s">
        <v>17</v>
      </c>
    </row>
    <row r="20" spans="2:16">
      <c r="B20" s="51" t="s">
        <v>25</v>
      </c>
      <c r="C20" s="7"/>
      <c r="D20" s="3"/>
      <c r="E20" s="3"/>
      <c r="F20" s="3"/>
      <c r="G20" s="3"/>
      <c r="H20" s="3"/>
      <c r="I20" s="3"/>
      <c r="J20" s="3"/>
      <c r="K20" s="3"/>
      <c r="L20" s="3"/>
      <c r="M20" s="3"/>
      <c r="N20" s="3"/>
      <c r="O20" s="3"/>
      <c r="P20" s="14">
        <f t="shared" ref="P20:P44" si="4">SUM(D20:O20)</f>
        <v>0</v>
      </c>
    </row>
    <row r="21" spans="2:16">
      <c r="B21" s="17" t="s">
        <v>26</v>
      </c>
      <c r="C21" s="7"/>
      <c r="D21" s="3"/>
      <c r="E21" s="3"/>
      <c r="F21" s="3"/>
      <c r="G21" s="3"/>
      <c r="H21" s="3"/>
      <c r="I21" s="3"/>
      <c r="J21" s="3"/>
      <c r="K21" s="3"/>
      <c r="L21" s="3"/>
      <c r="M21" s="3"/>
      <c r="N21" s="3"/>
      <c r="O21" s="3"/>
      <c r="P21" s="14">
        <f t="shared" si="4"/>
        <v>0</v>
      </c>
    </row>
    <row r="22" spans="2:16">
      <c r="B22" s="17" t="s">
        <v>27</v>
      </c>
      <c r="C22" s="7"/>
      <c r="D22" s="3"/>
      <c r="E22" s="3"/>
      <c r="F22" s="3"/>
      <c r="G22" s="3"/>
      <c r="H22" s="3"/>
      <c r="I22" s="3"/>
      <c r="J22" s="3"/>
      <c r="K22" s="3"/>
      <c r="L22" s="3"/>
      <c r="M22" s="3"/>
      <c r="N22" s="3"/>
      <c r="O22" s="3"/>
      <c r="P22" s="14">
        <f t="shared" si="4"/>
        <v>0</v>
      </c>
    </row>
    <row r="23" spans="2:16">
      <c r="B23" s="17" t="s">
        <v>28</v>
      </c>
      <c r="C23" s="7"/>
      <c r="D23" s="3"/>
      <c r="E23" s="3"/>
      <c r="F23" s="3"/>
      <c r="G23" s="3"/>
      <c r="H23" s="3"/>
      <c r="I23" s="3"/>
      <c r="J23" s="3"/>
      <c r="K23" s="3"/>
      <c r="L23" s="3"/>
      <c r="M23" s="3"/>
      <c r="N23" s="3"/>
      <c r="O23" s="3"/>
      <c r="P23" s="14">
        <f t="shared" si="4"/>
        <v>0</v>
      </c>
    </row>
    <row r="24" spans="2:16">
      <c r="B24" s="17" t="s">
        <v>29</v>
      </c>
      <c r="C24" s="7"/>
      <c r="D24" s="3"/>
      <c r="E24" s="3"/>
      <c r="F24" s="3"/>
      <c r="G24" s="3"/>
      <c r="H24" s="3"/>
      <c r="I24" s="3"/>
      <c r="J24" s="3"/>
      <c r="K24" s="3"/>
      <c r="L24" s="3"/>
      <c r="M24" s="3"/>
      <c r="N24" s="3"/>
      <c r="O24" s="3"/>
      <c r="P24" s="14">
        <f t="shared" si="4"/>
        <v>0</v>
      </c>
    </row>
    <row r="25" spans="2:16">
      <c r="B25" s="17" t="s">
        <v>30</v>
      </c>
      <c r="C25" s="7"/>
      <c r="D25" s="3"/>
      <c r="E25" s="3"/>
      <c r="F25" s="3"/>
      <c r="G25" s="3"/>
      <c r="H25" s="3"/>
      <c r="I25" s="3"/>
      <c r="J25" s="3"/>
      <c r="K25" s="3"/>
      <c r="L25" s="3"/>
      <c r="M25" s="3"/>
      <c r="N25" s="3"/>
      <c r="O25" s="3"/>
      <c r="P25" s="14">
        <f t="shared" si="4"/>
        <v>0</v>
      </c>
    </row>
    <row r="26" spans="2:16">
      <c r="B26" s="17" t="s">
        <v>31</v>
      </c>
      <c r="C26" s="7"/>
      <c r="D26" s="3"/>
      <c r="E26" s="3"/>
      <c r="F26" s="3"/>
      <c r="G26" s="3"/>
      <c r="H26" s="3"/>
      <c r="I26" s="3"/>
      <c r="J26" s="3"/>
      <c r="K26" s="3"/>
      <c r="L26" s="3"/>
      <c r="M26" s="3"/>
      <c r="N26" s="3"/>
      <c r="O26" s="3"/>
      <c r="P26" s="14">
        <f t="shared" si="4"/>
        <v>0</v>
      </c>
    </row>
    <row r="27" spans="2:16">
      <c r="B27" s="17" t="s">
        <v>32</v>
      </c>
      <c r="C27" s="7"/>
      <c r="D27" s="55"/>
      <c r="E27" s="55"/>
      <c r="F27" s="55"/>
      <c r="G27" s="55"/>
      <c r="H27" s="55"/>
      <c r="I27" s="55"/>
      <c r="J27" s="55"/>
      <c r="K27" s="55"/>
      <c r="L27" s="55"/>
      <c r="M27" s="55"/>
      <c r="N27" s="55"/>
      <c r="O27" s="55"/>
      <c r="P27" s="14">
        <f t="shared" si="4"/>
        <v>0</v>
      </c>
    </row>
    <row r="28" spans="2:16">
      <c r="B28" s="17" t="s">
        <v>33</v>
      </c>
      <c r="C28" s="7"/>
      <c r="D28" s="55"/>
      <c r="E28" s="55"/>
      <c r="F28" s="55"/>
      <c r="G28" s="55"/>
      <c r="H28" s="55"/>
      <c r="I28" s="55"/>
      <c r="J28" s="55"/>
      <c r="K28" s="55"/>
      <c r="L28" s="55"/>
      <c r="M28" s="55"/>
      <c r="N28" s="55"/>
      <c r="O28" s="55"/>
      <c r="P28" s="14">
        <f t="shared" si="4"/>
        <v>0</v>
      </c>
    </row>
    <row r="29" spans="2:16">
      <c r="B29" s="58" t="s">
        <v>34</v>
      </c>
      <c r="C29" s="7"/>
      <c r="D29" s="55"/>
      <c r="E29" s="55"/>
      <c r="F29" s="55"/>
      <c r="G29" s="55"/>
      <c r="H29" s="55"/>
      <c r="I29" s="55"/>
      <c r="J29" s="55"/>
      <c r="K29" s="55"/>
      <c r="L29" s="55"/>
      <c r="M29" s="55"/>
      <c r="N29" s="55"/>
      <c r="O29" s="55"/>
      <c r="P29" s="14">
        <f t="shared" si="4"/>
        <v>0</v>
      </c>
    </row>
    <row r="30" spans="2:16">
      <c r="B30" s="20" t="s">
        <v>35</v>
      </c>
      <c r="C30" s="7"/>
      <c r="D30" s="55"/>
      <c r="E30" s="55"/>
      <c r="F30" s="55"/>
      <c r="G30" s="55"/>
      <c r="H30" s="55"/>
      <c r="I30" s="55"/>
      <c r="J30" s="55"/>
      <c r="K30" s="55"/>
      <c r="L30" s="55"/>
      <c r="M30" s="55"/>
      <c r="N30" s="55"/>
      <c r="O30" s="55"/>
      <c r="P30" s="14">
        <f t="shared" si="4"/>
        <v>0</v>
      </c>
    </row>
    <row r="31" spans="2:16">
      <c r="B31" s="20" t="s">
        <v>35</v>
      </c>
      <c r="C31" s="7"/>
      <c r="D31" s="55"/>
      <c r="E31" s="55"/>
      <c r="F31" s="55"/>
      <c r="G31" s="55"/>
      <c r="H31" s="55"/>
      <c r="I31" s="55"/>
      <c r="J31" s="55"/>
      <c r="K31" s="55"/>
      <c r="L31" s="55"/>
      <c r="M31" s="55"/>
      <c r="N31" s="55"/>
      <c r="O31" s="55"/>
      <c r="P31" s="14">
        <f t="shared" si="4"/>
        <v>0</v>
      </c>
    </row>
    <row r="32" spans="2:16">
      <c r="B32" s="20" t="s">
        <v>35</v>
      </c>
      <c r="C32" s="7"/>
      <c r="D32" s="55"/>
      <c r="E32" s="55"/>
      <c r="F32" s="55"/>
      <c r="G32" s="55"/>
      <c r="H32" s="55"/>
      <c r="I32" s="55"/>
      <c r="J32" s="55"/>
      <c r="K32" s="55"/>
      <c r="L32" s="55"/>
      <c r="M32" s="55"/>
      <c r="N32" s="55"/>
      <c r="O32" s="55"/>
      <c r="P32" s="14">
        <f t="shared" si="4"/>
        <v>0</v>
      </c>
    </row>
    <row r="33" spans="2:16">
      <c r="B33" s="20" t="s">
        <v>35</v>
      </c>
      <c r="C33" s="7"/>
      <c r="D33" s="55"/>
      <c r="E33" s="55"/>
      <c r="F33" s="55"/>
      <c r="G33" s="55"/>
      <c r="H33" s="55"/>
      <c r="I33" s="55"/>
      <c r="J33" s="55"/>
      <c r="K33" s="55"/>
      <c r="L33" s="55"/>
      <c r="M33" s="55"/>
      <c r="N33" s="55"/>
      <c r="O33" s="55"/>
      <c r="P33" s="14">
        <f t="shared" si="4"/>
        <v>0</v>
      </c>
    </row>
    <row r="34" spans="2:16">
      <c r="B34" s="20" t="s">
        <v>35</v>
      </c>
      <c r="C34" s="7"/>
      <c r="D34" s="55"/>
      <c r="E34" s="55"/>
      <c r="F34" s="55"/>
      <c r="G34" s="55"/>
      <c r="H34" s="55"/>
      <c r="I34" s="55"/>
      <c r="J34" s="55"/>
      <c r="K34" s="55"/>
      <c r="L34" s="55"/>
      <c r="M34" s="55"/>
      <c r="N34" s="55"/>
      <c r="O34" s="55"/>
      <c r="P34" s="14">
        <f t="shared" si="4"/>
        <v>0</v>
      </c>
    </row>
    <row r="35" spans="2:16">
      <c r="B35" s="20" t="s">
        <v>35</v>
      </c>
      <c r="C35" s="7"/>
      <c r="D35" s="55"/>
      <c r="E35" s="55"/>
      <c r="F35" s="55"/>
      <c r="G35" s="55"/>
      <c r="H35" s="55"/>
      <c r="I35" s="55"/>
      <c r="J35" s="55"/>
      <c r="K35" s="55"/>
      <c r="L35" s="55"/>
      <c r="M35" s="55"/>
      <c r="N35" s="55"/>
      <c r="O35" s="55"/>
      <c r="P35" s="14">
        <f t="shared" si="4"/>
        <v>0</v>
      </c>
    </row>
    <row r="36" spans="2:16">
      <c r="B36" s="20" t="s">
        <v>35</v>
      </c>
      <c r="C36" s="7"/>
      <c r="D36" s="55"/>
      <c r="E36" s="55"/>
      <c r="F36" s="55"/>
      <c r="G36" s="55"/>
      <c r="H36" s="55"/>
      <c r="I36" s="55"/>
      <c r="J36" s="55"/>
      <c r="K36" s="55"/>
      <c r="L36" s="55"/>
      <c r="M36" s="55"/>
      <c r="N36" s="55"/>
      <c r="O36" s="55"/>
      <c r="P36" s="14">
        <f t="shared" si="4"/>
        <v>0</v>
      </c>
    </row>
    <row r="37" spans="2:16">
      <c r="B37" s="20" t="s">
        <v>35</v>
      </c>
      <c r="C37" s="7"/>
      <c r="D37" s="55"/>
      <c r="E37" s="55"/>
      <c r="F37" s="55"/>
      <c r="G37" s="55"/>
      <c r="H37" s="55"/>
      <c r="I37" s="55"/>
      <c r="J37" s="55"/>
      <c r="K37" s="55"/>
      <c r="L37" s="55"/>
      <c r="M37" s="55"/>
      <c r="N37" s="55"/>
      <c r="O37" s="55"/>
      <c r="P37" s="14">
        <f t="shared" si="4"/>
        <v>0</v>
      </c>
    </row>
    <row r="38" spans="2:16">
      <c r="B38" s="20" t="s">
        <v>35</v>
      </c>
      <c r="C38" s="7"/>
      <c r="D38" s="55"/>
      <c r="E38" s="55"/>
      <c r="F38" s="55"/>
      <c r="G38" s="55"/>
      <c r="H38" s="55"/>
      <c r="I38" s="55"/>
      <c r="J38" s="55"/>
      <c r="K38" s="55"/>
      <c r="L38" s="55"/>
      <c r="M38" s="55"/>
      <c r="N38" s="55"/>
      <c r="O38" s="55"/>
      <c r="P38" s="14">
        <f t="shared" si="4"/>
        <v>0</v>
      </c>
    </row>
    <row r="39" spans="2:16">
      <c r="B39" s="20" t="s">
        <v>35</v>
      </c>
      <c r="C39" s="7"/>
      <c r="D39" s="55"/>
      <c r="E39" s="55"/>
      <c r="F39" s="55"/>
      <c r="G39" s="55"/>
      <c r="H39" s="55"/>
      <c r="I39" s="55"/>
      <c r="J39" s="55"/>
      <c r="K39" s="55"/>
      <c r="L39" s="55"/>
      <c r="M39" s="55"/>
      <c r="N39" s="55"/>
      <c r="O39" s="55"/>
      <c r="P39" s="14">
        <f t="shared" si="4"/>
        <v>0</v>
      </c>
    </row>
    <row r="40" spans="2:16">
      <c r="B40" s="20" t="s">
        <v>35</v>
      </c>
      <c r="C40" s="7"/>
      <c r="D40" s="55"/>
      <c r="E40" s="55"/>
      <c r="F40" s="55"/>
      <c r="G40" s="55"/>
      <c r="H40" s="55"/>
      <c r="I40" s="55"/>
      <c r="J40" s="55"/>
      <c r="K40" s="55"/>
      <c r="L40" s="55"/>
      <c r="M40" s="55"/>
      <c r="N40" s="55"/>
      <c r="O40" s="55"/>
      <c r="P40" s="14">
        <f t="shared" si="4"/>
        <v>0</v>
      </c>
    </row>
    <row r="41" spans="2:16">
      <c r="B41" s="20" t="s">
        <v>35</v>
      </c>
      <c r="C41" s="7"/>
      <c r="D41" s="55"/>
      <c r="E41" s="55"/>
      <c r="F41" s="55"/>
      <c r="G41" s="55"/>
      <c r="H41" s="55"/>
      <c r="I41" s="55"/>
      <c r="J41" s="55"/>
      <c r="K41" s="55"/>
      <c r="L41" s="55"/>
      <c r="M41" s="55"/>
      <c r="N41" s="55"/>
      <c r="O41" s="55"/>
      <c r="P41" s="14">
        <f t="shared" si="4"/>
        <v>0</v>
      </c>
    </row>
    <row r="42" spans="2:16">
      <c r="B42" s="20" t="s">
        <v>35</v>
      </c>
      <c r="C42" s="7"/>
      <c r="D42" s="55"/>
      <c r="E42" s="55"/>
      <c r="F42" s="55"/>
      <c r="G42" s="55"/>
      <c r="H42" s="55"/>
      <c r="I42" s="55"/>
      <c r="J42" s="55"/>
      <c r="K42" s="55"/>
      <c r="L42" s="55"/>
      <c r="M42" s="55"/>
      <c r="N42" s="55"/>
      <c r="O42" s="55"/>
      <c r="P42" s="14">
        <f t="shared" si="4"/>
        <v>0</v>
      </c>
    </row>
    <row r="43" spans="2:16">
      <c r="B43" s="20" t="s">
        <v>35</v>
      </c>
      <c r="C43" s="7"/>
      <c r="D43" s="55"/>
      <c r="E43" s="55"/>
      <c r="F43" s="55"/>
      <c r="G43" s="55"/>
      <c r="H43" s="55"/>
      <c r="I43" s="55"/>
      <c r="J43" s="55"/>
      <c r="K43" s="55"/>
      <c r="L43" s="55"/>
      <c r="M43" s="55"/>
      <c r="N43" s="55"/>
      <c r="O43" s="55"/>
      <c r="P43" s="14">
        <f t="shared" si="4"/>
        <v>0</v>
      </c>
    </row>
    <row r="44" spans="2:16">
      <c r="B44" s="20" t="s">
        <v>36</v>
      </c>
      <c r="C44" s="7"/>
      <c r="D44" s="55"/>
      <c r="E44" s="55"/>
      <c r="F44" s="55"/>
      <c r="G44" s="55"/>
      <c r="H44" s="55"/>
      <c r="I44" s="55"/>
      <c r="J44" s="55"/>
      <c r="K44" s="55"/>
      <c r="L44" s="55"/>
      <c r="M44" s="55"/>
      <c r="N44" s="55"/>
      <c r="O44" s="55"/>
      <c r="P44" s="14">
        <f t="shared" si="4"/>
        <v>0</v>
      </c>
    </row>
    <row r="45" spans="2:16">
      <c r="B45" s="31" t="s">
        <v>37</v>
      </c>
      <c r="C45" s="26"/>
      <c r="D45" s="28">
        <f>SUBTOTAL(109,Expenses[JAN])</f>
        <v>0</v>
      </c>
      <c r="E45" s="28">
        <f>SUBTOTAL(109,Expenses[FEB])</f>
        <v>0</v>
      </c>
      <c r="F45" s="28">
        <f>SUBTOTAL(109,Expenses[MAR])</f>
        <v>0</v>
      </c>
      <c r="G45" s="28">
        <f>SUBTOTAL(109,Expenses[APR])</f>
        <v>0</v>
      </c>
      <c r="H45" s="28">
        <f>SUBTOTAL(109,Expenses[MAY])</f>
        <v>0</v>
      </c>
      <c r="I45" s="28">
        <f>SUBTOTAL(109,Expenses[JUN])</f>
        <v>0</v>
      </c>
      <c r="J45" s="28">
        <f>SUBTOTAL(109,Expenses[JUL])</f>
        <v>0</v>
      </c>
      <c r="K45" s="28">
        <f>SUBTOTAL(109,Expenses[AUG])</f>
        <v>0</v>
      </c>
      <c r="L45" s="28">
        <f>SUBTOTAL(109,Expenses[SEP])</f>
        <v>0</v>
      </c>
      <c r="M45" s="28">
        <f>SUBTOTAL(109,Expenses[OCT])</f>
        <v>0</v>
      </c>
      <c r="N45" s="28">
        <f>SUBTOTAL(109,Expenses[NOV])</f>
        <v>0</v>
      </c>
      <c r="O45" s="28">
        <f>SUBTOTAL(109,Expenses[DEC])</f>
        <v>0</v>
      </c>
      <c r="P45" s="27">
        <f>SUBTOTAL(109,Expenses[Total])</f>
        <v>0</v>
      </c>
    </row>
    <row r="46" spans="2:16">
      <c r="B46" s="34" t="s">
        <v>38</v>
      </c>
      <c r="C46" s="29" t="s">
        <v>20</v>
      </c>
      <c r="D46" s="41" t="s">
        <v>5</v>
      </c>
      <c r="E46" s="41" t="s">
        <v>6</v>
      </c>
      <c r="F46" s="41" t="s">
        <v>7</v>
      </c>
      <c r="G46" s="41" t="s">
        <v>8</v>
      </c>
      <c r="H46" s="41" t="s">
        <v>9</v>
      </c>
      <c r="I46" s="41" t="s">
        <v>10</v>
      </c>
      <c r="J46" s="41" t="s">
        <v>11</v>
      </c>
      <c r="K46" s="41" t="s">
        <v>12</v>
      </c>
      <c r="L46" s="41" t="s">
        <v>13</v>
      </c>
      <c r="M46" s="41" t="s">
        <v>14</v>
      </c>
      <c r="N46" s="41" t="s">
        <v>15</v>
      </c>
      <c r="O46" s="41" t="s">
        <v>16</v>
      </c>
      <c r="P46" s="46" t="s">
        <v>17</v>
      </c>
    </row>
    <row r="47" spans="2:16">
      <c r="B47" s="59" t="s">
        <v>39</v>
      </c>
      <c r="C47" s="60"/>
      <c r="D47" s="61"/>
      <c r="E47" s="61"/>
      <c r="F47" s="61"/>
      <c r="G47" s="61"/>
      <c r="H47" s="61"/>
      <c r="I47" s="61"/>
      <c r="J47" s="61"/>
      <c r="K47" s="61"/>
      <c r="L47" s="61"/>
      <c r="M47" s="61"/>
      <c r="N47" s="61"/>
      <c r="O47" s="61"/>
      <c r="P47" s="38">
        <f t="shared" ref="P47:P52" si="5">SUM(D47:O47)</f>
        <v>0</v>
      </c>
    </row>
    <row r="48" spans="2:16">
      <c r="B48" s="59" t="s">
        <v>40</v>
      </c>
      <c r="C48" s="60"/>
      <c r="D48" s="61"/>
      <c r="E48" s="61"/>
      <c r="F48" s="61"/>
      <c r="G48" s="61"/>
      <c r="H48" s="61"/>
      <c r="I48" s="61"/>
      <c r="J48" s="61"/>
      <c r="K48" s="61"/>
      <c r="L48" s="61"/>
      <c r="M48" s="61"/>
      <c r="N48" s="61"/>
      <c r="O48" s="61"/>
      <c r="P48" s="38">
        <f t="shared" si="5"/>
        <v>0</v>
      </c>
    </row>
    <row r="49" spans="2:16">
      <c r="B49" s="59" t="s">
        <v>41</v>
      </c>
      <c r="C49" s="60"/>
      <c r="D49" s="61"/>
      <c r="E49" s="61"/>
      <c r="F49" s="61"/>
      <c r="G49" s="61"/>
      <c r="H49" s="61"/>
      <c r="I49" s="61"/>
      <c r="J49" s="61"/>
      <c r="K49" s="61"/>
      <c r="L49" s="61"/>
      <c r="M49" s="61"/>
      <c r="N49" s="61"/>
      <c r="O49" s="61"/>
      <c r="P49" s="38">
        <f t="shared" si="5"/>
        <v>0</v>
      </c>
    </row>
    <row r="50" spans="2:16">
      <c r="B50" s="59" t="s">
        <v>42</v>
      </c>
      <c r="C50" s="60"/>
      <c r="D50" s="61"/>
      <c r="E50" s="61"/>
      <c r="F50" s="61"/>
      <c r="G50" s="61"/>
      <c r="H50" s="61"/>
      <c r="I50" s="61"/>
      <c r="J50" s="61"/>
      <c r="K50" s="61"/>
      <c r="L50" s="61"/>
      <c r="M50" s="61"/>
      <c r="N50" s="61"/>
      <c r="O50" s="61"/>
      <c r="P50" s="38">
        <f t="shared" si="5"/>
        <v>0</v>
      </c>
    </row>
    <row r="51" spans="2:16">
      <c r="B51" s="59"/>
      <c r="C51" s="60"/>
      <c r="D51" s="61"/>
      <c r="E51" s="61"/>
      <c r="F51" s="61"/>
      <c r="G51" s="61"/>
      <c r="H51" s="61"/>
      <c r="I51" s="61"/>
      <c r="J51" s="61"/>
      <c r="K51" s="61"/>
      <c r="L51" s="61"/>
      <c r="M51" s="61"/>
      <c r="N51" s="61"/>
      <c r="O51" s="61"/>
      <c r="P51" s="38">
        <f t="shared" si="5"/>
        <v>0</v>
      </c>
    </row>
    <row r="52" spans="2:16">
      <c r="B52" s="37" t="s">
        <v>43</v>
      </c>
      <c r="C52" s="33"/>
      <c r="D52" s="38">
        <f>Expenses[[#Totals],[JAN]]+SUBTOTAL(109,CashPaidOut[JAN])</f>
        <v>0</v>
      </c>
      <c r="E52" s="38">
        <f>Expenses[[#Totals],[FEB]]+SUBTOTAL(109,CashPaidOut[FEB])</f>
        <v>0</v>
      </c>
      <c r="F52" s="38">
        <f>Expenses[[#Totals],[MAR]]+SUBTOTAL(109,CashPaidOut[MAR])</f>
        <v>0</v>
      </c>
      <c r="G52" s="30">
        <f>Expenses[[#Totals],[APR]]+SUBTOTAL(109,CashPaidOut[APR])</f>
        <v>0</v>
      </c>
      <c r="H52" s="30">
        <f>Expenses[[#Totals],[MAY]]+SUBTOTAL(109,CashPaidOut[MAY])</f>
        <v>0</v>
      </c>
      <c r="I52" s="30">
        <f>Expenses[[#Totals],[JUN]]+SUBTOTAL(109,CashPaidOut[JUN])</f>
        <v>0</v>
      </c>
      <c r="J52" s="30">
        <f>Expenses[[#Totals],[JUL]]+SUBTOTAL(109,CashPaidOut[JUL])</f>
        <v>0</v>
      </c>
      <c r="K52" s="30">
        <f>Expenses[[#Totals],[AUG]]+SUBTOTAL(109,CashPaidOut[AUG])</f>
        <v>0</v>
      </c>
      <c r="L52" s="30">
        <f>Expenses[[#Totals],[SEP]]+SUBTOTAL(109,CashPaidOut[SEP])</f>
        <v>0</v>
      </c>
      <c r="M52" s="30">
        <f>Expenses[[#Totals],[OCT]]+SUBTOTAL(109,CashPaidOut[OCT])</f>
        <v>0</v>
      </c>
      <c r="N52" s="30">
        <f>Expenses[[#Totals],[NOV]]+SUBTOTAL(109,CashPaidOut[NOV])</f>
        <v>0</v>
      </c>
      <c r="O52" s="30">
        <f>Expenses[[#Totals],[DEC]]+SUBTOTAL(109,CashPaidOut[DEC])</f>
        <v>0</v>
      </c>
      <c r="P52" s="38">
        <f>SUM(D52:O52)</f>
        <v>0</v>
      </c>
    </row>
    <row r="53" spans="2:16">
      <c r="B53" s="35" t="s">
        <v>44</v>
      </c>
      <c r="C53" s="14">
        <f>C17</f>
        <v>0</v>
      </c>
      <c r="D53" s="14">
        <f>D17-CashPaidOut[[#Totals],[JAN]]</f>
        <v>0</v>
      </c>
      <c r="E53" s="14">
        <f>E17-CashPaidOut[[#Totals],[FEB]]</f>
        <v>0</v>
      </c>
      <c r="F53" s="14">
        <f>F17-CashPaidOut[[#Totals],[MAR]]</f>
        <v>0</v>
      </c>
      <c r="G53" s="14">
        <f>G17-CashPaidOut[[#Totals],[APR]]</f>
        <v>0</v>
      </c>
      <c r="H53" s="14">
        <f>H17-CashPaidOut[[#Totals],[MAY]]</f>
        <v>0</v>
      </c>
      <c r="I53" s="14">
        <f>I17-CashPaidOut[[#Totals],[JUN]]</f>
        <v>0</v>
      </c>
      <c r="J53" s="14">
        <f>J17-CashPaidOut[[#Totals],[JUL]]</f>
        <v>0</v>
      </c>
      <c r="K53" s="14">
        <f>K17-CashPaidOut[[#Totals],[AUG]]</f>
        <v>0</v>
      </c>
      <c r="L53" s="14">
        <f>L17-CashPaidOut[[#Totals],[SEP]]</f>
        <v>0</v>
      </c>
      <c r="M53" s="14">
        <f>M17-CashPaidOut[[#Totals],[OCT]]</f>
        <v>0</v>
      </c>
      <c r="N53" s="14">
        <f>N17-CashPaidOut[[#Totals],[NOV]]</f>
        <v>0</v>
      </c>
      <c r="O53" s="14">
        <f>O17-CashPaidOut[[#Totals],[DEC]]</f>
        <v>0</v>
      </c>
      <c r="P53" s="36"/>
    </row>
    <row r="54" spans="2:16">
      <c r="B54" s="54"/>
      <c r="C54" s="59"/>
      <c r="D54" s="59"/>
      <c r="E54" s="59"/>
      <c r="F54" s="59"/>
      <c r="G54" s="59"/>
      <c r="H54" s="59"/>
      <c r="I54" s="59"/>
      <c r="J54" s="59"/>
      <c r="K54" s="59"/>
      <c r="L54" s="59"/>
      <c r="M54" s="59"/>
      <c r="N54" s="59"/>
      <c r="O54" s="59"/>
      <c r="P54" s="59"/>
    </row>
    <row r="55" spans="2:16" hidden="1">
      <c r="B55" s="47" t="s">
        <v>45</v>
      </c>
      <c r="C55" s="44" t="s">
        <v>20</v>
      </c>
      <c r="D55" s="41" t="s">
        <v>5</v>
      </c>
      <c r="E55" s="41" t="s">
        <v>6</v>
      </c>
      <c r="F55" s="41" t="s">
        <v>7</v>
      </c>
      <c r="G55" s="41" t="s">
        <v>8</v>
      </c>
      <c r="H55" s="41" t="s">
        <v>9</v>
      </c>
      <c r="I55" s="41" t="s">
        <v>10</v>
      </c>
      <c r="J55" s="41" t="s">
        <v>11</v>
      </c>
      <c r="K55" s="41" t="s">
        <v>12</v>
      </c>
      <c r="L55" s="41" t="s">
        <v>13</v>
      </c>
      <c r="M55" s="41" t="s">
        <v>14</v>
      </c>
      <c r="N55" s="41" t="s">
        <v>15</v>
      </c>
      <c r="O55" s="41" t="s">
        <v>16</v>
      </c>
      <c r="P55" s="45" t="s">
        <v>17</v>
      </c>
    </row>
    <row r="56" spans="2:16" hidden="1">
      <c r="B56" s="18" t="s">
        <v>46</v>
      </c>
      <c r="C56" s="25"/>
      <c r="D56" s="3"/>
      <c r="E56" s="3"/>
      <c r="F56" s="3"/>
      <c r="G56" s="3"/>
      <c r="H56" s="3"/>
      <c r="I56" s="3"/>
      <c r="J56" s="3"/>
      <c r="K56" s="3"/>
      <c r="L56" s="3"/>
      <c r="M56" s="3"/>
      <c r="N56" s="3"/>
      <c r="O56" s="3"/>
      <c r="P56" s="19">
        <f>SUM(OtherOperationalData[[#This Row],[JAN]:[DEC]])</f>
        <v>0</v>
      </c>
    </row>
    <row r="57" spans="2:16" hidden="1">
      <c r="B57" s="20" t="s">
        <v>47</v>
      </c>
      <c r="C57" s="55"/>
      <c r="D57" s="55"/>
      <c r="E57" s="55"/>
      <c r="F57" s="55"/>
      <c r="G57" s="55"/>
      <c r="H57" s="55"/>
      <c r="I57" s="55"/>
      <c r="J57" s="55"/>
      <c r="K57" s="55"/>
      <c r="L57" s="55"/>
      <c r="M57" s="55"/>
      <c r="N57" s="55"/>
      <c r="O57" s="55"/>
      <c r="P57" s="21">
        <f>SUM(OtherOperationalData[[#This Row],[ ]:[DEC]])</f>
        <v>0</v>
      </c>
    </row>
    <row r="58" spans="2:16" hidden="1">
      <c r="B58" s="20" t="s">
        <v>48</v>
      </c>
      <c r="C58" s="55"/>
      <c r="D58" s="55"/>
      <c r="E58" s="55"/>
      <c r="F58" s="55"/>
      <c r="G58" s="55"/>
      <c r="H58" s="55"/>
      <c r="I58" s="55"/>
      <c r="J58" s="55"/>
      <c r="K58" s="55"/>
      <c r="L58" s="55"/>
      <c r="M58" s="55"/>
      <c r="N58" s="55"/>
      <c r="O58" s="55"/>
      <c r="P58" s="21">
        <f>SUM(OtherOperationalData[[#This Row],[ ]:[DEC]])</f>
        <v>0</v>
      </c>
    </row>
    <row r="59" spans="2:16" hidden="1">
      <c r="B59" s="20" t="s">
        <v>49</v>
      </c>
      <c r="C59" s="55"/>
      <c r="D59" s="55"/>
      <c r="E59" s="55"/>
      <c r="F59" s="55"/>
      <c r="G59" s="55"/>
      <c r="H59" s="55"/>
      <c r="I59" s="55"/>
      <c r="J59" s="55"/>
      <c r="K59" s="55"/>
      <c r="L59" s="55"/>
      <c r="M59" s="55"/>
      <c r="N59" s="55"/>
      <c r="O59" s="55"/>
      <c r="P59" s="21">
        <f>SUM(OtherOperationalData[[#This Row],[ ]:[DEC]])</f>
        <v>0</v>
      </c>
    </row>
    <row r="60" spans="2:16" hidden="1">
      <c r="B60" s="20" t="s">
        <v>50</v>
      </c>
      <c r="C60" s="55"/>
      <c r="D60" s="55"/>
      <c r="E60" s="55"/>
      <c r="F60" s="55"/>
      <c r="G60" s="55"/>
      <c r="H60" s="55"/>
      <c r="I60" s="55"/>
      <c r="J60" s="55"/>
      <c r="K60" s="55"/>
      <c r="L60" s="55"/>
      <c r="M60" s="55"/>
      <c r="N60" s="55"/>
      <c r="O60" s="55"/>
      <c r="P60" s="21">
        <f>SUM(OtherOperationalData[[#This Row],[ ]:[DEC]])</f>
        <v>0</v>
      </c>
    </row>
    <row r="61" spans="2:16" hidden="1">
      <c r="B61" s="22" t="s">
        <v>51</v>
      </c>
      <c r="C61" s="24"/>
      <c r="D61" s="23"/>
      <c r="E61" s="23"/>
      <c r="F61" s="23"/>
      <c r="G61" s="23"/>
      <c r="H61" s="23"/>
      <c r="I61" s="23"/>
      <c r="J61" s="23"/>
      <c r="K61" s="23"/>
      <c r="L61" s="23"/>
      <c r="M61" s="23"/>
      <c r="N61" s="23"/>
      <c r="O61" s="23"/>
      <c r="P61" s="62">
        <f>SUM(OtherOperationalData[[#This Row],[JAN]:[DEC]])</f>
        <v>0</v>
      </c>
    </row>
    <row r="62" spans="2:16" hidden="1"/>
  </sheetData>
  <sheetProtection insertColumns="0" insertRows="0"/>
  <mergeCells count="2">
    <mergeCell ref="B1:P1"/>
    <mergeCell ref="B2:P2"/>
  </mergeCells>
  <phoneticPr fontId="0" type="noConversion"/>
  <conditionalFormatting sqref="C7:O7">
    <cfRule type="cellIs" dxfId="138" priority="1" stopIfTrue="1" operator="lessThanOrEqual">
      <formula>$C$4</formula>
    </cfRule>
  </conditionalFormatting>
  <dataValidations count="29">
    <dataValidation type="decimal" allowBlank="1" showInputMessage="1" sqref="C7 D4:P4" xr:uid="{00000000-0002-0000-0000-000000000000}">
      <formula1>-10000000</formula1>
      <formula2>10000000</formula2>
    </dataValidation>
    <dataValidation operator="greaterThanOrEqual" allowBlank="1" showInputMessage="1" showErrorMessage="1" error="Please enter a number greater than zero." sqref="P6" xr:uid="{00000000-0002-0000-0000-000002000000}"/>
    <dataValidation type="decimal" operator="lessThanOrEqual" allowBlank="1" showInputMessage="1" showErrorMessage="1" sqref="C17:O17 C53:O53" xr:uid="{00000000-0002-0000-0000-000003000000}">
      <formula1>10000000</formula1>
    </dataValidation>
    <dataValidation type="date" allowBlank="1" showInputMessage="1" showErrorMessage="1" error="Please enter a valid date." prompt="Enter Starting Date in this cell" sqref="C3" xr:uid="{00000000-0002-0000-0000-000004000000}">
      <formula1>1</formula1>
      <formula2>73415</formula2>
    </dataValidation>
    <dataValidation type="decimal" operator="lessThanOrEqual" allowBlank="1" showInputMessage="1" sqref="D7:O7" xr:uid="{00000000-0002-0000-0000-000005000000}">
      <formula1>10000000</formula1>
    </dataValidation>
    <dataValidation type="decimal" errorStyle="warning" operator="lessThanOrEqual" allowBlank="1" showInputMessage="1" showErrorMessage="1" error="Please enter a number greater than zero" sqref="P10:P15 P20:P44 P56:P61 P47:P51" xr:uid="{804F8EE7-2B0B-46DA-9875-BB1371E4AA2F}">
      <formula1>10000000</formula1>
    </dataValidation>
    <dataValidation allowBlank="1" showInputMessage="1" showErrorMessage="1" prompt="Create Small Business Cash Flow Projection in this worksheet. Enter details in tables named Cash on Hand, Cash Receipts, Expenses, Cash Paid Out, and Other Operational Data " sqref="A1" xr:uid="{91E55EFA-4A23-4AFA-9AAC-6A7ACC776448}"/>
    <dataValidation allowBlank="1" showInputMessage="1" showErrorMessage="1" prompt="Title of this worksheet is in this cell. Enter Company Name in cell below" sqref="B1:P1" xr:uid="{566C09B0-E294-40F1-B0BF-5AB7430AC139}"/>
    <dataValidation allowBlank="1" showInputMessage="1" showErrorMessage="1" prompt="Enter Company Name in this cell, Starting Date in cell C3, and Cash balance alert minimum in cell C4" sqref="B2:P2" xr:uid="{CD64D921-F0AF-4AA9-A6DD-EFD35A9EC410}"/>
    <dataValidation allowBlank="1" showInputMessage="1" showErrorMessage="1" prompt="Enter Starting Date in cell at right" sqref="B3" xr:uid="{1F6A2E6B-9F5B-4777-8484-BD99AC75A5CA}"/>
    <dataValidation allowBlank="1" showInputMessage="1" showErrorMessage="1" prompt="Enter Cash balance alert minimum in cell at right" sqref="B4" xr:uid="{BB0AF17B-827E-4DCC-A0A3-36D2AF9B592B}"/>
    <dataValidation type="decimal" operator="lessThanOrEqual" allowBlank="1" showInputMessage="1" showErrorMessage="1" error="Please enter a number greater than zero." prompt="Enter Cash balance alert minimum in this cell and details in Cash on Hand table starting in cell C6. Cash on hand beginning of month label is in cell B7" sqref="C4" xr:uid="{E812B3AE-DBD1-4871-876D-92F6818D7312}">
      <formula1>10000000</formula1>
    </dataValidation>
    <dataValidation allowBlank="1" showInputMessage="1" showErrorMessage="1" prompt="Enter details in table at right" sqref="B6" xr:uid="{3830027A-6EBE-4F38-85D2-C701F11E6CFA}"/>
    <dataValidation allowBlank="1" showInputMessage="1" showErrorMessage="1" prompt="Enter Cash on hand in beginning of month in cell at right" sqref="B7" xr:uid="{D36564BD-6337-46DD-A1E7-94E630FDAC6F}"/>
    <dataValidation operator="greaterThanOrEqual" allowBlank="1" showInputMessage="1" showErrorMessage="1" error="Please enter a number greater than zero." prompt="Enter Cash on hand in beginning in cell below" sqref="C6" xr:uid="{2334E431-B28A-4AF1-AC6E-9209549B2125}"/>
    <dataValidation allowBlank="1" showInputMessage="1" prompt="Cash on hand is auto calculated for this month in cell below" sqref="D6:O6 D9:O9 D19:O19 D46:O46 D55:O55" xr:uid="{94B28EDD-F55B-4663-BE2E-CCA213201743}"/>
    <dataValidation allowBlank="1" showInputMessage="1" showErrorMessage="1" prompt="Enter details in Cash Receipts table below" sqref="B8" xr:uid="{DF3A80CC-4543-46BA-A64A-F2B21C703A6C}"/>
    <dataValidation allowBlank="1" showInputMessage="1" showErrorMessage="1" prompt="Enter or modify Cash Receipts items in this column under this heading" sqref="B9" xr:uid="{9ED0D7CD-6641-47A4-9A79-A8DF8CE60FFB}"/>
    <dataValidation allowBlank="1" showInputMessage="1" prompt="Total is auto calculated in this column under this heading. Total Cash Receipts and Total Cash Available are auto calculated at the end" sqref="P9" xr:uid="{2BBE8409-69CE-4273-8AD1-C6AEFACB64D0}"/>
    <dataValidation allowBlank="1" showInputMessage="1" showErrorMessage="1" prompt="Enter details in Expenses table below and in Cash Paid Out table starting in cell B46" sqref="B18" xr:uid="{65B94BE2-9355-4B1B-8361-9D9CE86535DE}"/>
    <dataValidation allowBlank="1" showInputMessage="1" showErrorMessage="1" prompt="Enter or modify Cash Paid Out items in this column under this heading" sqref="B19 B46" xr:uid="{BEAAAFD7-D0F9-43D5-86CD-1B5D509474D8}"/>
    <dataValidation allowBlank="1" showInputMessage="1" showErrorMessage="1" prompt="Total is auto calculated in this column under this heading. Subtotal is auto calculated at the end" sqref="P19" xr:uid="{89B3E677-8BA4-4880-9CD5-17A1FD4ADEAB}"/>
    <dataValidation allowBlank="1" showInputMessage="1" showErrorMessage="1" prompt="Total is auto calculated in this column under this heading. Total Cash Paid Out and Cash on hand at the end of month are auto calculated at the end" sqref="P46" xr:uid="{45483346-E341-4465-97C7-BCF61DB0AA30}"/>
    <dataValidation allowBlank="1" showInputMessage="1" showErrorMessage="1" prompt="Enter or modify Other Operating Data items in this column under this heading" sqref="B55" xr:uid="{400A117D-A7AC-4B13-BDC9-7F384693D24D}"/>
    <dataValidation allowBlank="1" showInputMessage="1" showErrorMessage="1" prompt="Enter details in Other Operational Data table below" sqref="B54" xr:uid="{47453186-77C9-4FD0-AF82-0C218D8785B9}"/>
    <dataValidation allowBlank="1" showInputMessage="1" showErrorMessage="1" prompt="Total is auto calculated in this column under this heading" sqref="P55" xr:uid="{29AD6124-437C-48F9-904B-D7BD3A3B4C2B}"/>
    <dataValidation allowBlank="1" showInputMessage="1" sqref="D54:O54" xr:uid="{850D6EE5-2289-46E1-875A-162398F1BDB6}"/>
    <dataValidation operator="lessThanOrEqual" allowBlank="1" showInputMessage="1" showErrorMessage="1" error="Please enter a number greater than zero." sqref="P54" xr:uid="{D2A17DC1-E6CB-4A1C-B917-B2258C4313DD}"/>
    <dataValidation type="decimal" allowBlank="1" showInputMessage="1" showErrorMessage="1" sqref="D10:O15 D20:O44 D47:O51 D56:O61 C57:C60" xr:uid="{84CAE0E0-3152-4547-A5F1-AF50A835ACC2}">
      <formula1>-10000000</formula1>
      <formula2>10000000</formula2>
    </dataValidation>
  </dataValidations>
  <printOptions horizontalCentered="1"/>
  <pageMargins left="0" right="0" top="0.5" bottom="0.25" header="0" footer="0"/>
  <pageSetup scale="84" orientation="landscape" r:id="rId1"/>
  <headerFooter alignWithMargins="0"/>
  <ignoredErrors>
    <ignoredError sqref="P20:P44" emptyCellReference="1"/>
  </ignoredErrors>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2:Q38"/>
  <sheetViews>
    <sheetView showGridLines="0" workbookViewId="0"/>
  </sheetViews>
  <sheetFormatPr defaultColWidth="9.33203125" defaultRowHeight="11.25"/>
  <cols>
    <col min="1" max="1" width="9.33203125" style="6"/>
    <col min="2" max="2" width="30.1640625" style="6" bestFit="1" customWidth="1"/>
    <col min="3" max="3" width="9.33203125" style="6"/>
    <col min="4" max="4" width="13.33203125" style="6" bestFit="1" customWidth="1"/>
    <col min="5" max="16384" width="9.33203125" style="6"/>
  </cols>
  <sheetData>
    <row r="2" spans="2:17">
      <c r="B2" s="50" t="s">
        <v>52</v>
      </c>
      <c r="C2" s="50"/>
      <c r="D2" s="50"/>
      <c r="E2" s="50"/>
      <c r="F2" s="50"/>
      <c r="G2" s="50"/>
      <c r="H2" s="50"/>
      <c r="I2" s="50"/>
      <c r="J2" s="50"/>
      <c r="K2" s="50"/>
      <c r="L2" s="50"/>
      <c r="M2" s="50"/>
      <c r="N2" s="50"/>
      <c r="O2" s="50"/>
      <c r="P2" s="50"/>
      <c r="Q2" s="50"/>
    </row>
    <row r="3" spans="2:17">
      <c r="B3" s="50"/>
      <c r="C3" s="50"/>
      <c r="D3" s="50"/>
      <c r="E3" s="50"/>
      <c r="F3" s="50"/>
      <c r="G3" s="50"/>
      <c r="H3" s="50"/>
      <c r="I3" s="50"/>
      <c r="J3" s="50"/>
      <c r="K3" s="50"/>
      <c r="L3" s="50"/>
      <c r="M3" s="50"/>
      <c r="N3" s="50"/>
      <c r="O3" s="50"/>
      <c r="P3" s="50"/>
      <c r="Q3" s="50"/>
    </row>
    <row r="4" spans="2:17">
      <c r="B4" s="50"/>
      <c r="C4" s="50"/>
      <c r="D4" s="50"/>
      <c r="E4" s="50"/>
      <c r="F4" s="50"/>
      <c r="G4" s="50"/>
      <c r="H4" s="50"/>
      <c r="I4" s="50"/>
      <c r="J4" s="50"/>
      <c r="K4" s="50"/>
      <c r="L4" s="50"/>
      <c r="M4" s="50"/>
      <c r="N4" s="50"/>
      <c r="O4" s="50"/>
      <c r="P4" s="50"/>
      <c r="Q4" s="50"/>
    </row>
    <row r="5" spans="2:17">
      <c r="B5" s="50"/>
      <c r="C5" s="50"/>
      <c r="D5" s="50"/>
      <c r="E5" s="50"/>
      <c r="F5" s="50"/>
      <c r="G5" s="50"/>
      <c r="H5" s="50"/>
      <c r="I5" s="50"/>
      <c r="J5" s="50"/>
      <c r="K5" s="50"/>
      <c r="L5" s="50"/>
      <c r="M5" s="50"/>
      <c r="N5" s="50"/>
      <c r="O5" s="50"/>
      <c r="P5" s="50"/>
      <c r="Q5" s="50"/>
    </row>
    <row r="6" spans="2:17">
      <c r="B6" s="50"/>
      <c r="C6" s="50"/>
      <c r="D6" s="50"/>
      <c r="E6" s="50"/>
      <c r="F6" s="50"/>
      <c r="G6" s="50"/>
      <c r="H6" s="50"/>
      <c r="I6" s="50"/>
      <c r="J6" s="50"/>
      <c r="K6" s="50"/>
      <c r="L6" s="50"/>
      <c r="M6" s="50"/>
      <c r="N6" s="50"/>
      <c r="O6" s="50"/>
      <c r="P6" s="50"/>
      <c r="Q6" s="50"/>
    </row>
    <row r="7" spans="2:17">
      <c r="B7" s="50"/>
      <c r="C7" s="50"/>
      <c r="D7" s="50"/>
      <c r="E7" s="50"/>
      <c r="F7" s="50"/>
      <c r="G7" s="50"/>
      <c r="H7" s="50"/>
      <c r="I7" s="50"/>
      <c r="J7" s="50"/>
      <c r="K7" s="50"/>
      <c r="L7" s="50"/>
      <c r="M7" s="50"/>
      <c r="N7" s="50"/>
      <c r="O7" s="50"/>
      <c r="P7" s="50"/>
      <c r="Q7" s="50"/>
    </row>
    <row r="8" spans="2:17">
      <c r="B8" s="50"/>
      <c r="C8" s="50"/>
      <c r="D8" s="50"/>
      <c r="E8" s="50"/>
      <c r="F8" s="50"/>
      <c r="G8" s="50"/>
      <c r="H8" s="50"/>
      <c r="I8" s="50"/>
      <c r="J8" s="50"/>
      <c r="K8" s="50"/>
      <c r="L8" s="50"/>
      <c r="M8" s="50"/>
      <c r="N8" s="50"/>
      <c r="O8" s="50"/>
      <c r="P8" s="50"/>
      <c r="Q8" s="50"/>
    </row>
    <row r="9" spans="2:17">
      <c r="B9" s="50"/>
      <c r="C9" s="50"/>
      <c r="D9" s="50"/>
      <c r="E9" s="50"/>
      <c r="F9" s="50"/>
      <c r="G9" s="50"/>
      <c r="H9" s="50"/>
      <c r="I9" s="50"/>
      <c r="J9" s="50"/>
      <c r="K9" s="50"/>
      <c r="L9" s="50"/>
      <c r="M9" s="50"/>
      <c r="N9" s="50"/>
      <c r="O9" s="50"/>
      <c r="P9" s="50"/>
      <c r="Q9" s="50"/>
    </row>
    <row r="10" spans="2:17">
      <c r="B10" s="50"/>
      <c r="C10" s="50"/>
      <c r="D10" s="50"/>
      <c r="E10" s="50"/>
      <c r="F10" s="50"/>
      <c r="G10" s="50"/>
      <c r="H10" s="50"/>
      <c r="I10" s="50"/>
      <c r="J10" s="50"/>
      <c r="K10" s="50"/>
      <c r="L10" s="50"/>
      <c r="M10" s="50"/>
      <c r="N10" s="50"/>
      <c r="O10" s="50"/>
      <c r="P10" s="50"/>
      <c r="Q10" s="50"/>
    </row>
    <row r="11" spans="2:17">
      <c r="B11" s="50"/>
      <c r="C11" s="50"/>
      <c r="D11" s="50"/>
      <c r="E11" s="50"/>
      <c r="F11" s="50"/>
      <c r="G11" s="50"/>
      <c r="H11" s="50"/>
      <c r="I11" s="50"/>
      <c r="J11" s="50"/>
      <c r="K11" s="50"/>
      <c r="L11" s="50"/>
      <c r="M11" s="50"/>
      <c r="N11" s="50"/>
      <c r="O11" s="50"/>
      <c r="P11" s="50"/>
      <c r="Q11" s="50"/>
    </row>
    <row r="12" spans="2:17">
      <c r="B12" s="50"/>
      <c r="C12" s="50"/>
      <c r="D12" s="50"/>
      <c r="E12" s="50"/>
      <c r="F12" s="50"/>
      <c r="G12" s="50"/>
      <c r="H12" s="50"/>
      <c r="I12" s="50"/>
      <c r="J12" s="50"/>
      <c r="K12" s="50"/>
      <c r="L12" s="50"/>
      <c r="M12" s="50"/>
      <c r="N12" s="50"/>
      <c r="O12" s="50"/>
      <c r="P12" s="50"/>
      <c r="Q12" s="50"/>
    </row>
    <row r="13" spans="2:17">
      <c r="B13" s="50"/>
      <c r="C13" s="50"/>
      <c r="D13" s="50"/>
      <c r="E13" s="50"/>
      <c r="F13" s="50"/>
      <c r="G13" s="50"/>
      <c r="H13" s="50"/>
      <c r="I13" s="50"/>
      <c r="J13" s="50"/>
      <c r="K13" s="50"/>
      <c r="L13" s="50"/>
      <c r="M13" s="50"/>
      <c r="N13" s="50"/>
      <c r="O13" s="50"/>
      <c r="P13" s="50"/>
      <c r="Q13" s="50"/>
    </row>
    <row r="14" spans="2:17">
      <c r="B14" s="50"/>
      <c r="C14" s="50"/>
      <c r="D14" s="50"/>
      <c r="E14" s="50"/>
      <c r="F14" s="50"/>
      <c r="G14" s="50"/>
      <c r="H14" s="50"/>
      <c r="I14" s="50"/>
      <c r="J14" s="50"/>
      <c r="K14" s="50"/>
      <c r="L14" s="50"/>
      <c r="M14" s="50"/>
      <c r="N14" s="50"/>
      <c r="O14" s="50"/>
      <c r="P14" s="50"/>
      <c r="Q14" s="50"/>
    </row>
    <row r="15" spans="2:17">
      <c r="B15" s="50"/>
      <c r="C15" s="50"/>
      <c r="D15" s="50"/>
      <c r="E15" s="50"/>
      <c r="F15" s="50"/>
      <c r="G15" s="50"/>
      <c r="H15" s="50"/>
      <c r="I15" s="50"/>
      <c r="J15" s="50"/>
      <c r="K15" s="50"/>
      <c r="L15" s="50"/>
      <c r="M15" s="50"/>
      <c r="N15" s="50"/>
      <c r="O15" s="50"/>
      <c r="P15" s="50"/>
      <c r="Q15" s="50"/>
    </row>
    <row r="16" spans="2:17">
      <c r="B16" s="50"/>
      <c r="C16" s="50"/>
      <c r="D16" s="50"/>
      <c r="E16" s="50"/>
      <c r="F16" s="50"/>
      <c r="G16" s="50"/>
      <c r="H16" s="50"/>
      <c r="I16" s="50"/>
      <c r="J16" s="50"/>
      <c r="K16" s="50"/>
      <c r="L16" s="50"/>
      <c r="M16" s="50"/>
      <c r="N16" s="50"/>
      <c r="O16" s="50"/>
      <c r="P16" s="50"/>
      <c r="Q16" s="50"/>
    </row>
    <row r="17" spans="2:17">
      <c r="B17" s="50"/>
      <c r="C17" s="50"/>
      <c r="D17" s="50"/>
      <c r="E17" s="50"/>
      <c r="F17" s="50"/>
      <c r="G17" s="50"/>
      <c r="H17" s="50"/>
      <c r="I17" s="50"/>
      <c r="J17" s="50"/>
      <c r="K17" s="50"/>
      <c r="L17" s="50"/>
      <c r="M17" s="50"/>
      <c r="N17" s="50"/>
      <c r="O17" s="50"/>
      <c r="P17" s="50"/>
      <c r="Q17" s="50"/>
    </row>
    <row r="18" spans="2:17">
      <c r="B18" s="50"/>
      <c r="C18" s="50"/>
      <c r="D18" s="50"/>
      <c r="E18" s="50"/>
      <c r="F18" s="50"/>
      <c r="G18" s="50"/>
      <c r="H18" s="50"/>
      <c r="I18" s="50"/>
      <c r="J18" s="50"/>
      <c r="K18" s="50"/>
      <c r="L18" s="50"/>
      <c r="M18" s="50"/>
      <c r="N18" s="50"/>
      <c r="O18" s="50"/>
      <c r="P18" s="50"/>
      <c r="Q18" s="50"/>
    </row>
    <row r="19" spans="2:17">
      <c r="B19" s="50"/>
      <c r="C19" s="50"/>
      <c r="D19" s="50"/>
      <c r="E19" s="50"/>
      <c r="F19" s="50"/>
      <c r="G19" s="50"/>
      <c r="H19" s="50"/>
      <c r="I19" s="50"/>
      <c r="J19" s="50"/>
      <c r="K19" s="50"/>
      <c r="L19" s="50"/>
      <c r="M19" s="50"/>
      <c r="N19" s="50"/>
      <c r="O19" s="50"/>
      <c r="P19" s="50"/>
      <c r="Q19" s="50"/>
    </row>
    <row r="20" spans="2:17">
      <c r="B20" s="50"/>
      <c r="C20" s="50"/>
      <c r="D20" s="50"/>
      <c r="E20" s="50"/>
      <c r="F20" s="50"/>
      <c r="G20" s="50"/>
      <c r="H20" s="50"/>
      <c r="I20" s="50"/>
      <c r="J20" s="50"/>
      <c r="K20" s="50"/>
      <c r="L20" s="50"/>
      <c r="M20" s="50"/>
      <c r="N20" s="50"/>
      <c r="O20" s="50"/>
      <c r="P20" s="50"/>
      <c r="Q20" s="50"/>
    </row>
    <row r="21" spans="2:17">
      <c r="B21" s="50"/>
      <c r="C21" s="50"/>
      <c r="D21" s="50"/>
      <c r="E21" s="50"/>
      <c r="F21" s="50"/>
      <c r="G21" s="50"/>
      <c r="H21" s="50"/>
      <c r="I21" s="50"/>
      <c r="J21" s="50"/>
      <c r="K21" s="50"/>
      <c r="L21" s="50"/>
      <c r="M21" s="50"/>
      <c r="N21" s="50"/>
      <c r="O21" s="50"/>
      <c r="P21" s="50"/>
      <c r="Q21" s="50"/>
    </row>
    <row r="22" spans="2:17">
      <c r="B22" s="50"/>
      <c r="C22" s="50"/>
      <c r="D22" s="50"/>
      <c r="E22" s="50"/>
      <c r="F22" s="50"/>
      <c r="G22" s="50"/>
      <c r="H22" s="50"/>
      <c r="I22" s="50"/>
      <c r="J22" s="50"/>
      <c r="K22" s="50"/>
      <c r="L22" s="50"/>
      <c r="M22" s="50"/>
      <c r="N22" s="50"/>
      <c r="O22" s="50"/>
      <c r="P22" s="50"/>
      <c r="Q22" s="50"/>
    </row>
    <row r="23" spans="2:17">
      <c r="B23" s="50"/>
      <c r="C23" s="50"/>
      <c r="D23" s="50"/>
      <c r="E23" s="50"/>
      <c r="F23" s="50"/>
      <c r="G23" s="50"/>
      <c r="H23" s="50"/>
      <c r="I23" s="50"/>
      <c r="J23" s="50"/>
      <c r="K23" s="50"/>
      <c r="L23" s="50"/>
      <c r="M23" s="50"/>
      <c r="N23" s="50"/>
      <c r="O23" s="50"/>
      <c r="P23" s="50"/>
      <c r="Q23" s="50"/>
    </row>
    <row r="24" spans="2:17">
      <c r="B24" s="50"/>
      <c r="C24" s="50"/>
      <c r="D24" s="50"/>
      <c r="E24" s="50"/>
      <c r="F24" s="50"/>
      <c r="G24" s="50"/>
      <c r="H24" s="50"/>
      <c r="I24" s="50"/>
      <c r="J24" s="50"/>
      <c r="K24" s="50"/>
      <c r="L24" s="50"/>
      <c r="M24" s="50"/>
      <c r="N24" s="50"/>
      <c r="O24" s="50"/>
      <c r="P24" s="50"/>
      <c r="Q24" s="50"/>
    </row>
    <row r="25" spans="2:17">
      <c r="B25" s="50"/>
      <c r="C25" s="50"/>
      <c r="D25" s="50"/>
      <c r="E25" s="50"/>
      <c r="F25" s="50"/>
      <c r="G25" s="50"/>
      <c r="H25" s="50"/>
      <c r="I25" s="50"/>
      <c r="J25" s="50"/>
      <c r="K25" s="50"/>
      <c r="L25" s="50"/>
      <c r="M25" s="50"/>
      <c r="N25" s="50"/>
      <c r="O25" s="50"/>
      <c r="P25" s="50"/>
      <c r="Q25" s="50"/>
    </row>
    <row r="26" spans="2:17">
      <c r="B26" s="50"/>
      <c r="C26" s="50"/>
      <c r="D26" s="50"/>
      <c r="E26" s="50"/>
      <c r="F26" s="50"/>
      <c r="G26" s="50"/>
      <c r="H26" s="50"/>
      <c r="I26" s="50"/>
      <c r="J26" s="50"/>
      <c r="K26" s="50"/>
      <c r="L26" s="50"/>
      <c r="M26" s="50"/>
      <c r="N26" s="50"/>
      <c r="O26" s="50"/>
      <c r="P26" s="50"/>
      <c r="Q26" s="50"/>
    </row>
    <row r="27" spans="2:17">
      <c r="B27" s="50"/>
      <c r="C27" s="50"/>
      <c r="D27" s="50"/>
      <c r="E27" s="50"/>
      <c r="F27" s="50"/>
      <c r="G27" s="50"/>
      <c r="H27" s="50"/>
      <c r="I27" s="50"/>
      <c r="J27" s="50"/>
      <c r="K27" s="50"/>
      <c r="L27" s="50"/>
      <c r="M27" s="50"/>
      <c r="N27" s="50"/>
      <c r="O27" s="50"/>
      <c r="P27" s="50"/>
      <c r="Q27" s="50"/>
    </row>
    <row r="28" spans="2:17">
      <c r="B28" s="50"/>
      <c r="C28" s="50"/>
      <c r="D28" s="50"/>
      <c r="E28" s="50"/>
      <c r="F28" s="50"/>
      <c r="G28" s="50"/>
      <c r="H28" s="50"/>
      <c r="I28" s="50"/>
      <c r="J28" s="50"/>
      <c r="K28" s="50"/>
      <c r="L28" s="50"/>
      <c r="M28" s="50"/>
      <c r="N28" s="50"/>
      <c r="O28" s="50"/>
      <c r="P28" s="50"/>
      <c r="Q28" s="50"/>
    </row>
    <row r="29" spans="2:17">
      <c r="B29" s="50"/>
      <c r="C29" s="50"/>
      <c r="D29" s="50"/>
      <c r="E29" s="50"/>
      <c r="F29" s="50"/>
      <c r="G29" s="50"/>
      <c r="H29" s="50"/>
      <c r="I29" s="50"/>
      <c r="J29" s="50"/>
      <c r="K29" s="50"/>
      <c r="L29" s="50"/>
      <c r="M29" s="50"/>
      <c r="N29" s="50"/>
      <c r="O29" s="50"/>
      <c r="P29" s="50"/>
      <c r="Q29" s="50"/>
    </row>
    <row r="30" spans="2:17">
      <c r="B30" s="50"/>
      <c r="C30" s="50"/>
      <c r="D30" s="50"/>
      <c r="E30" s="50"/>
      <c r="F30" s="50"/>
      <c r="G30" s="50"/>
      <c r="H30" s="50"/>
      <c r="I30" s="50"/>
      <c r="J30" s="50"/>
      <c r="K30" s="50"/>
      <c r="L30" s="50"/>
      <c r="M30" s="50"/>
      <c r="N30" s="50"/>
      <c r="O30" s="50"/>
      <c r="P30" s="50"/>
      <c r="Q30" s="50"/>
    </row>
    <row r="31" spans="2:17">
      <c r="B31" s="50"/>
      <c r="C31" s="50"/>
      <c r="D31" s="50"/>
      <c r="E31" s="50"/>
      <c r="F31" s="50"/>
      <c r="G31" s="50"/>
      <c r="H31" s="50"/>
      <c r="I31" s="50"/>
      <c r="J31" s="50"/>
      <c r="K31" s="50"/>
      <c r="L31" s="50"/>
      <c r="M31" s="50"/>
      <c r="N31" s="50"/>
      <c r="O31" s="50"/>
      <c r="P31" s="50"/>
      <c r="Q31" s="50"/>
    </row>
    <row r="32" spans="2:17">
      <c r="B32" s="50"/>
      <c r="C32" s="50"/>
      <c r="D32" s="50"/>
      <c r="E32" s="50"/>
      <c r="F32" s="50"/>
      <c r="G32" s="50"/>
      <c r="H32" s="50"/>
      <c r="I32" s="50"/>
      <c r="J32" s="50"/>
      <c r="K32" s="50"/>
      <c r="L32" s="50"/>
      <c r="M32" s="50"/>
      <c r="N32" s="50"/>
      <c r="O32" s="50"/>
      <c r="P32" s="50"/>
      <c r="Q32" s="50"/>
    </row>
    <row r="33" spans="2:17">
      <c r="B33" s="50"/>
      <c r="C33" s="50"/>
      <c r="D33" s="50"/>
      <c r="E33" s="50"/>
      <c r="F33" s="50"/>
      <c r="G33" s="50"/>
      <c r="H33" s="50"/>
      <c r="I33" s="50"/>
      <c r="J33" s="50"/>
      <c r="K33" s="50"/>
      <c r="L33" s="50"/>
      <c r="M33" s="50"/>
      <c r="N33" s="50"/>
      <c r="O33" s="50"/>
      <c r="P33" s="50"/>
      <c r="Q33" s="50"/>
    </row>
    <row r="34" spans="2:17">
      <c r="B34" s="50"/>
      <c r="C34" s="50"/>
      <c r="D34" s="50"/>
      <c r="E34" s="50"/>
      <c r="F34" s="50"/>
      <c r="G34" s="50"/>
      <c r="H34" s="50"/>
      <c r="I34" s="50"/>
      <c r="J34" s="50"/>
      <c r="K34" s="50"/>
      <c r="L34" s="50"/>
      <c r="M34" s="50"/>
      <c r="N34" s="50"/>
      <c r="O34" s="50"/>
      <c r="P34" s="50"/>
      <c r="Q34" s="50"/>
    </row>
    <row r="35" spans="2:17">
      <c r="B35" s="50"/>
      <c r="C35" s="50"/>
      <c r="D35" s="50"/>
      <c r="E35" s="50"/>
      <c r="F35" s="50"/>
      <c r="G35" s="50"/>
      <c r="H35" s="50"/>
      <c r="I35" s="50"/>
      <c r="J35" s="50"/>
      <c r="K35" s="50"/>
      <c r="L35" s="50"/>
      <c r="M35" s="50"/>
      <c r="N35" s="50"/>
      <c r="O35" s="50"/>
      <c r="P35" s="50"/>
      <c r="Q35" s="50"/>
    </row>
    <row r="37" spans="2:17" ht="12.75">
      <c r="B37" s="63" t="s">
        <v>3</v>
      </c>
      <c r="C37" s="63"/>
      <c r="D37" s="39">
        <f>[0]!Cash_minimum</f>
        <v>0</v>
      </c>
    </row>
    <row r="38" spans="2:17" ht="12.75">
      <c r="B38" s="2"/>
      <c r="C38" s="12"/>
    </row>
  </sheetData>
  <mergeCells count="2">
    <mergeCell ref="B37:C37"/>
    <mergeCell ref="B2:Q35"/>
  </mergeCells>
  <phoneticPr fontId="2" type="noConversion"/>
  <dataValidations count="3">
    <dataValidation allowBlank="1" showInputMessage="1" showErrorMessage="1" prompt="Chart in cell B2 and Cash balance alert minimum in cell D37 are auto updated in this worksheet" sqref="A1" xr:uid="{FF5A3F0E-E72F-4D10-BFB8-8E2EF1C268AD}"/>
    <dataValidation allowBlank="1" showInputMessage="1" showErrorMessage="1" prompt="Cash balance alert minimum is auto updated in cell at right " sqref="B37:C37" xr:uid="{DB1CD747-BA1F-4D62-9366-13DF1A9C2491}"/>
    <dataValidation allowBlank="1" showInputMessage="1" showErrorMessage="1" prompt="Cash balance alert minimum is auto updated in this cell" sqref="D37" xr:uid="{6E9AFAFF-98E5-47F2-B127-CFEA61580944}"/>
  </dataValidations>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3DD424-FC02-4E74-83F6-36F4774EEDDF}"/>
</file>

<file path=customXml/itemProps2.xml><?xml version="1.0" encoding="utf-8"?>
<ds:datastoreItem xmlns:ds="http://schemas.openxmlformats.org/officeDocument/2006/customXml" ds:itemID="{D8111029-9263-48A0-82FD-95F7C86A15B2}"/>
</file>

<file path=customXml/itemProps3.xml><?xml version="1.0" encoding="utf-8"?>
<ds:datastoreItem xmlns:ds="http://schemas.openxmlformats.org/officeDocument/2006/customXml" ds:itemID="{CF1D1465-AA96-4DA0-95E9-0CEA48C723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2019-07-07T23:32:22Z</dcterms:created>
  <dcterms:modified xsi:type="dcterms:W3CDTF">2023-05-29T07:33:33Z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